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stavby\2021\Sušice BD Zelené Údolí\2022\"/>
    </mc:Choice>
  </mc:AlternateContent>
  <bookViews>
    <workbookView xWindow="0" yWindow="0" windowWidth="0" windowHeight="0"/>
  </bookViews>
  <sheets>
    <sheet name="Rekapitulace stavby" sheetId="1" r:id="rId1"/>
    <sheet name="01 - SO-01  Dvojsekce byt..." sheetId="2" r:id="rId2"/>
    <sheet name="011 - SO-01  Elektroinsta..." sheetId="3" r:id="rId3"/>
    <sheet name="02 - SO-02  Dvojsekce byt..." sheetId="4" r:id="rId4"/>
    <sheet name="021 - SO-02  Elektroinsta..." sheetId="5" r:id="rId5"/>
    <sheet name="03 - SO-03  Dvojsekce byt..." sheetId="6" r:id="rId6"/>
    <sheet name="031 - SO-03  Elektroinsta..." sheetId="7" r:id="rId7"/>
    <sheet name="04 - Vedlejší a ostatní r..." sheetId="8" r:id="rId8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'01 - SO-01  Dvojsekce byt...'!$C$136:$K$634</definedName>
    <definedName name="_xlnm.Print_Area" localSheetId="1">'01 - SO-01  Dvojsekce byt...'!$C$4:$J$76,'01 - SO-01  Dvojsekce byt...'!$C$82:$J$118,'01 - SO-01  Dvojsekce byt...'!$C$124:$K$634</definedName>
    <definedName name="_xlnm.Print_Titles" localSheetId="1">'01 - SO-01  Dvojsekce byt...'!$136:$136</definedName>
    <definedName name="_xlnm._FilterDatabase" localSheetId="2" hidden="1">'011 - SO-01  Elektroinsta...'!$C$124:$K$180</definedName>
    <definedName name="_xlnm.Print_Area" localSheetId="2">'011 - SO-01  Elektroinsta...'!$C$4:$J$76,'011 - SO-01  Elektroinsta...'!$C$82:$J$104,'011 - SO-01  Elektroinsta...'!$C$110:$K$180</definedName>
    <definedName name="_xlnm.Print_Titles" localSheetId="2">'011 - SO-01  Elektroinsta...'!$124:$124</definedName>
    <definedName name="_xlnm._FilterDatabase" localSheetId="3" hidden="1">'02 - SO-02  Dvojsekce byt...'!$C$135:$K$650</definedName>
    <definedName name="_xlnm.Print_Area" localSheetId="3">'02 - SO-02  Dvojsekce byt...'!$C$4:$J$76,'02 - SO-02  Dvojsekce byt...'!$C$82:$J$117,'02 - SO-02  Dvojsekce byt...'!$C$123:$K$650</definedName>
    <definedName name="_xlnm.Print_Titles" localSheetId="3">'02 - SO-02  Dvojsekce byt...'!$135:$135</definedName>
    <definedName name="_xlnm._FilterDatabase" localSheetId="4" hidden="1">'021 - SO-02  Elektroinsta...'!$C$124:$K$180</definedName>
    <definedName name="_xlnm.Print_Area" localSheetId="4">'021 - SO-02  Elektroinsta...'!$C$4:$J$76,'021 - SO-02  Elektroinsta...'!$C$82:$J$104,'021 - SO-02  Elektroinsta...'!$C$110:$K$180</definedName>
    <definedName name="_xlnm.Print_Titles" localSheetId="4">'021 - SO-02  Elektroinsta...'!$124:$124</definedName>
    <definedName name="_xlnm._FilterDatabase" localSheetId="5" hidden="1">'03 - SO-03  Dvojsekce byt...'!$C$135:$K$655</definedName>
    <definedName name="_xlnm.Print_Area" localSheetId="5">'03 - SO-03  Dvojsekce byt...'!$C$4:$J$76,'03 - SO-03  Dvojsekce byt...'!$C$82:$J$117,'03 - SO-03  Dvojsekce byt...'!$C$123:$K$655</definedName>
    <definedName name="_xlnm.Print_Titles" localSheetId="5">'03 - SO-03  Dvojsekce byt...'!$135:$135</definedName>
    <definedName name="_xlnm._FilterDatabase" localSheetId="6" hidden="1">'031 - SO-03  Elektroinsta...'!$C$124:$K$180</definedName>
    <definedName name="_xlnm.Print_Area" localSheetId="6">'031 - SO-03  Elektroinsta...'!$C$4:$J$76,'031 - SO-03  Elektroinsta...'!$C$82:$J$104,'031 - SO-03  Elektroinsta...'!$C$110:$K$180</definedName>
    <definedName name="_xlnm.Print_Titles" localSheetId="6">'031 - SO-03  Elektroinsta...'!$124:$124</definedName>
    <definedName name="_xlnm._FilterDatabase" localSheetId="7" hidden="1">'04 - Vedlejší a ostatní r...'!$C$120:$K$130</definedName>
    <definedName name="_xlnm.Print_Area" localSheetId="7">'04 - Vedlejší a ostatní r...'!$C$4:$J$76,'04 - Vedlejší a ostatní r...'!$C$82:$J$102,'04 - Vedlejší a ostatní r...'!$C$108:$K$130</definedName>
    <definedName name="_xlnm.Print_Titles" localSheetId="7">'04 - Vedlejší a ostatní r...'!$120:$120</definedName>
  </definedNames>
  <calcPr/>
</workbook>
</file>

<file path=xl/calcChain.xml><?xml version="1.0" encoding="utf-8"?>
<calcChain xmlns="http://schemas.openxmlformats.org/spreadsheetml/2006/main">
  <c i="8" l="1" r="J37"/>
  <c r="J36"/>
  <c i="1" r="AY104"/>
  <c i="8" r="J35"/>
  <c i="1" r="AX104"/>
  <c i="8" r="BI130"/>
  <c r="BH130"/>
  <c r="BG130"/>
  <c r="BE130"/>
  <c r="T130"/>
  <c r="T129"/>
  <c r="R130"/>
  <c r="R129"/>
  <c r="P130"/>
  <c r="P129"/>
  <c r="BI128"/>
  <c r="BH128"/>
  <c r="BG128"/>
  <c r="BE128"/>
  <c r="T128"/>
  <c r="T127"/>
  <c r="R128"/>
  <c r="R127"/>
  <c r="P128"/>
  <c r="P127"/>
  <c r="BI126"/>
  <c r="BH126"/>
  <c r="BG126"/>
  <c r="BE126"/>
  <c r="T126"/>
  <c r="T125"/>
  <c r="R126"/>
  <c r="R125"/>
  <c r="P126"/>
  <c r="P125"/>
  <c r="BI124"/>
  <c r="BH124"/>
  <c r="BG124"/>
  <c r="BE124"/>
  <c r="T124"/>
  <c r="T123"/>
  <c r="T122"/>
  <c r="T121"/>
  <c r="R124"/>
  <c r="R123"/>
  <c r="R122"/>
  <c r="R121"/>
  <c r="P124"/>
  <c r="P123"/>
  <c r="P122"/>
  <c r="P121"/>
  <c i="1" r="AU104"/>
  <c i="8" r="J118"/>
  <c r="J117"/>
  <c r="F117"/>
  <c r="F115"/>
  <c r="E113"/>
  <c r="J92"/>
  <c r="J91"/>
  <c r="F91"/>
  <c r="F89"/>
  <c r="E87"/>
  <c r="J18"/>
  <c r="E18"/>
  <c r="F92"/>
  <c r="J17"/>
  <c r="J12"/>
  <c r="J89"/>
  <c r="E7"/>
  <c r="E111"/>
  <c i="7" r="J39"/>
  <c r="J38"/>
  <c i="1" r="AY103"/>
  <c i="7" r="J37"/>
  <c i="1" r="AX103"/>
  <c i="7"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F119"/>
  <c r="E117"/>
  <c r="F91"/>
  <c r="E89"/>
  <c r="J26"/>
  <c r="E26"/>
  <c r="J122"/>
  <c r="J25"/>
  <c r="J23"/>
  <c r="E23"/>
  <c r="J121"/>
  <c r="J22"/>
  <c r="J20"/>
  <c r="E20"/>
  <c r="F94"/>
  <c r="J19"/>
  <c r="J17"/>
  <c r="E17"/>
  <c r="F121"/>
  <c r="J16"/>
  <c r="J14"/>
  <c r="J91"/>
  <c r="E7"/>
  <c r="E85"/>
  <c i="6" r="J37"/>
  <c r="J36"/>
  <c i="1" r="AY102"/>
  <c i="6" r="J35"/>
  <c i="1" r="AX102"/>
  <c i="6" r="BI655"/>
  <c r="BH655"/>
  <c r="BG655"/>
  <c r="BE655"/>
  <c r="T655"/>
  <c r="R655"/>
  <c r="P655"/>
  <c r="BI654"/>
  <c r="BH654"/>
  <c r="BG654"/>
  <c r="BE654"/>
  <c r="T654"/>
  <c r="R654"/>
  <c r="P654"/>
  <c r="BI652"/>
  <c r="BH652"/>
  <c r="BG652"/>
  <c r="BE652"/>
  <c r="T652"/>
  <c r="R652"/>
  <c r="P652"/>
  <c r="BI651"/>
  <c r="BH651"/>
  <c r="BG651"/>
  <c r="BE651"/>
  <c r="T651"/>
  <c r="R651"/>
  <c r="P651"/>
  <c r="BI649"/>
  <c r="BH649"/>
  <c r="BG649"/>
  <c r="BE649"/>
  <c r="T649"/>
  <c r="R649"/>
  <c r="P649"/>
  <c r="BI647"/>
  <c r="BH647"/>
  <c r="BG647"/>
  <c r="BE647"/>
  <c r="T647"/>
  <c r="R647"/>
  <c r="P647"/>
  <c r="BI645"/>
  <c r="BH645"/>
  <c r="BG645"/>
  <c r="BE645"/>
  <c r="T645"/>
  <c r="R645"/>
  <c r="P645"/>
  <c r="BI644"/>
  <c r="BH644"/>
  <c r="BG644"/>
  <c r="BE644"/>
  <c r="T644"/>
  <c r="R644"/>
  <c r="P644"/>
  <c r="BI642"/>
  <c r="BH642"/>
  <c r="BG642"/>
  <c r="BE642"/>
  <c r="T642"/>
  <c r="R642"/>
  <c r="P642"/>
  <c r="BI640"/>
  <c r="BH640"/>
  <c r="BG640"/>
  <c r="BE640"/>
  <c r="T640"/>
  <c r="R640"/>
  <c r="P640"/>
  <c r="BI638"/>
  <c r="BH638"/>
  <c r="BG638"/>
  <c r="BE638"/>
  <c r="T638"/>
  <c r="R638"/>
  <c r="P638"/>
  <c r="BI636"/>
  <c r="BH636"/>
  <c r="BG636"/>
  <c r="BE636"/>
  <c r="T636"/>
  <c r="R636"/>
  <c r="P636"/>
  <c r="BI634"/>
  <c r="BH634"/>
  <c r="BG634"/>
  <c r="BE634"/>
  <c r="T634"/>
  <c r="R634"/>
  <c r="P634"/>
  <c r="BI632"/>
  <c r="BH632"/>
  <c r="BG632"/>
  <c r="BE632"/>
  <c r="T632"/>
  <c r="R632"/>
  <c r="P632"/>
  <c r="BI630"/>
  <c r="BH630"/>
  <c r="BG630"/>
  <c r="BE630"/>
  <c r="T630"/>
  <c r="R630"/>
  <c r="P630"/>
  <c r="BI628"/>
  <c r="BH628"/>
  <c r="BG628"/>
  <c r="BE628"/>
  <c r="T628"/>
  <c r="R628"/>
  <c r="P628"/>
  <c r="BI624"/>
  <c r="BH624"/>
  <c r="BG624"/>
  <c r="BE624"/>
  <c r="T624"/>
  <c r="R624"/>
  <c r="P624"/>
  <c r="BI623"/>
  <c r="BH623"/>
  <c r="BG623"/>
  <c r="BE623"/>
  <c r="T623"/>
  <c r="R623"/>
  <c r="P623"/>
  <c r="BI620"/>
  <c r="BH620"/>
  <c r="BG620"/>
  <c r="BE620"/>
  <c r="T620"/>
  <c r="R620"/>
  <c r="P620"/>
  <c r="BI618"/>
  <c r="BH618"/>
  <c r="BG618"/>
  <c r="BE618"/>
  <c r="T618"/>
  <c r="R618"/>
  <c r="P618"/>
  <c r="BI616"/>
  <c r="BH616"/>
  <c r="BG616"/>
  <c r="BE616"/>
  <c r="T616"/>
  <c r="R616"/>
  <c r="P616"/>
  <c r="BI613"/>
  <c r="BH613"/>
  <c r="BG613"/>
  <c r="BE613"/>
  <c r="T613"/>
  <c r="R613"/>
  <c r="P613"/>
  <c r="BI611"/>
  <c r="BH611"/>
  <c r="BG611"/>
  <c r="BE611"/>
  <c r="T611"/>
  <c r="R611"/>
  <c r="P611"/>
  <c r="BI609"/>
  <c r="BH609"/>
  <c r="BG609"/>
  <c r="BE609"/>
  <c r="T609"/>
  <c r="R609"/>
  <c r="P609"/>
  <c r="BI607"/>
  <c r="BH607"/>
  <c r="BG607"/>
  <c r="BE607"/>
  <c r="T607"/>
  <c r="R607"/>
  <c r="P607"/>
  <c r="BI603"/>
  <c r="BH603"/>
  <c r="BG603"/>
  <c r="BE603"/>
  <c r="T603"/>
  <c r="R603"/>
  <c r="P603"/>
  <c r="BI601"/>
  <c r="BH601"/>
  <c r="BG601"/>
  <c r="BE601"/>
  <c r="T601"/>
  <c r="R601"/>
  <c r="P601"/>
  <c r="BI599"/>
  <c r="BH599"/>
  <c r="BG599"/>
  <c r="BE599"/>
  <c r="T599"/>
  <c r="R599"/>
  <c r="P599"/>
  <c r="BI598"/>
  <c r="BH598"/>
  <c r="BG598"/>
  <c r="BE598"/>
  <c r="T598"/>
  <c r="R598"/>
  <c r="P598"/>
  <c r="BI596"/>
  <c r="BH596"/>
  <c r="BG596"/>
  <c r="BE596"/>
  <c r="T596"/>
  <c r="R596"/>
  <c r="P596"/>
  <c r="BI594"/>
  <c r="BH594"/>
  <c r="BG594"/>
  <c r="BE594"/>
  <c r="T594"/>
  <c r="R594"/>
  <c r="P594"/>
  <c r="BI590"/>
  <c r="BH590"/>
  <c r="BG590"/>
  <c r="BE590"/>
  <c r="T590"/>
  <c r="R590"/>
  <c r="P590"/>
  <c r="BI588"/>
  <c r="BH588"/>
  <c r="BG588"/>
  <c r="BE588"/>
  <c r="T588"/>
  <c r="R588"/>
  <c r="P588"/>
  <c r="BI585"/>
  <c r="BH585"/>
  <c r="BG585"/>
  <c r="BE585"/>
  <c r="T585"/>
  <c r="R585"/>
  <c r="P585"/>
  <c r="BI580"/>
  <c r="BH580"/>
  <c r="BG580"/>
  <c r="BE580"/>
  <c r="T580"/>
  <c r="R580"/>
  <c r="P580"/>
  <c r="BI575"/>
  <c r="BH575"/>
  <c r="BG575"/>
  <c r="BE575"/>
  <c r="T575"/>
  <c r="R575"/>
  <c r="P575"/>
  <c r="BI573"/>
  <c r="BH573"/>
  <c r="BG573"/>
  <c r="BE573"/>
  <c r="T573"/>
  <c r="R573"/>
  <c r="P573"/>
  <c r="BI569"/>
  <c r="BH569"/>
  <c r="BG569"/>
  <c r="BE569"/>
  <c r="T569"/>
  <c r="R569"/>
  <c r="P569"/>
  <c r="BI567"/>
  <c r="BH567"/>
  <c r="BG567"/>
  <c r="BE567"/>
  <c r="T567"/>
  <c r="R567"/>
  <c r="P567"/>
  <c r="BI564"/>
  <c r="BH564"/>
  <c r="BG564"/>
  <c r="BE564"/>
  <c r="T564"/>
  <c r="R564"/>
  <c r="P564"/>
  <c r="BI562"/>
  <c r="BH562"/>
  <c r="BG562"/>
  <c r="BE562"/>
  <c r="T562"/>
  <c r="R562"/>
  <c r="P562"/>
  <c r="BI560"/>
  <c r="BH560"/>
  <c r="BG560"/>
  <c r="BE560"/>
  <c r="T560"/>
  <c r="R560"/>
  <c r="P560"/>
  <c r="BI559"/>
  <c r="BH559"/>
  <c r="BG559"/>
  <c r="BE559"/>
  <c r="T559"/>
  <c r="R559"/>
  <c r="P559"/>
  <c r="BI558"/>
  <c r="BH558"/>
  <c r="BG558"/>
  <c r="BE558"/>
  <c r="T558"/>
  <c r="R558"/>
  <c r="P558"/>
  <c r="BI556"/>
  <c r="BH556"/>
  <c r="BG556"/>
  <c r="BE556"/>
  <c r="T556"/>
  <c r="R556"/>
  <c r="P556"/>
  <c r="BI555"/>
  <c r="BH555"/>
  <c r="BG555"/>
  <c r="BE555"/>
  <c r="T555"/>
  <c r="R555"/>
  <c r="P555"/>
  <c r="BI553"/>
  <c r="BH553"/>
  <c r="BG553"/>
  <c r="BE553"/>
  <c r="T553"/>
  <c r="R553"/>
  <c r="P553"/>
  <c r="BI551"/>
  <c r="BH551"/>
  <c r="BG551"/>
  <c r="BE551"/>
  <c r="T551"/>
  <c r="R551"/>
  <c r="P551"/>
  <c r="BI549"/>
  <c r="BH549"/>
  <c r="BG549"/>
  <c r="BE549"/>
  <c r="T549"/>
  <c r="R549"/>
  <c r="P549"/>
  <c r="BI548"/>
  <c r="BH548"/>
  <c r="BG548"/>
  <c r="BE548"/>
  <c r="T548"/>
  <c r="R548"/>
  <c r="P548"/>
  <c r="BI546"/>
  <c r="BH546"/>
  <c r="BG546"/>
  <c r="BE546"/>
  <c r="T546"/>
  <c r="R546"/>
  <c r="P546"/>
  <c r="BI544"/>
  <c r="BH544"/>
  <c r="BG544"/>
  <c r="BE544"/>
  <c r="T544"/>
  <c r="R544"/>
  <c r="P544"/>
  <c r="BI541"/>
  <c r="BH541"/>
  <c r="BG541"/>
  <c r="BE541"/>
  <c r="T541"/>
  <c r="R541"/>
  <c r="P541"/>
  <c r="BI539"/>
  <c r="BH539"/>
  <c r="BG539"/>
  <c r="BE539"/>
  <c r="T539"/>
  <c r="R539"/>
  <c r="P539"/>
  <c r="BI535"/>
  <c r="BH535"/>
  <c r="BG535"/>
  <c r="BE535"/>
  <c r="T535"/>
  <c r="R535"/>
  <c r="P535"/>
  <c r="BI528"/>
  <c r="BH528"/>
  <c r="BG528"/>
  <c r="BE528"/>
  <c r="T528"/>
  <c r="R528"/>
  <c r="P528"/>
  <c r="BI526"/>
  <c r="BH526"/>
  <c r="BG526"/>
  <c r="BE526"/>
  <c r="T526"/>
  <c r="R526"/>
  <c r="P526"/>
  <c r="BI524"/>
  <c r="BH524"/>
  <c r="BG524"/>
  <c r="BE524"/>
  <c r="T524"/>
  <c r="R524"/>
  <c r="P524"/>
  <c r="BI522"/>
  <c r="BH522"/>
  <c r="BG522"/>
  <c r="BE522"/>
  <c r="T522"/>
  <c r="R522"/>
  <c r="P522"/>
  <c r="BI516"/>
  <c r="BH516"/>
  <c r="BG516"/>
  <c r="BE516"/>
  <c r="T516"/>
  <c r="R516"/>
  <c r="P516"/>
  <c r="BI514"/>
  <c r="BH514"/>
  <c r="BG514"/>
  <c r="BE514"/>
  <c r="T514"/>
  <c r="R514"/>
  <c r="P514"/>
  <c r="BI511"/>
  <c r="BH511"/>
  <c r="BG511"/>
  <c r="BE511"/>
  <c r="T511"/>
  <c r="R511"/>
  <c r="P511"/>
  <c r="BI508"/>
  <c r="BH508"/>
  <c r="BG508"/>
  <c r="BE508"/>
  <c r="T508"/>
  <c r="R508"/>
  <c r="P508"/>
  <c r="BI506"/>
  <c r="BH506"/>
  <c r="BG506"/>
  <c r="BE506"/>
  <c r="T506"/>
  <c r="R506"/>
  <c r="P506"/>
  <c r="BI504"/>
  <c r="BH504"/>
  <c r="BG504"/>
  <c r="BE504"/>
  <c r="T504"/>
  <c r="R504"/>
  <c r="P504"/>
  <c r="BI501"/>
  <c r="BH501"/>
  <c r="BG501"/>
  <c r="BE501"/>
  <c r="T501"/>
  <c r="R501"/>
  <c r="P501"/>
  <c r="BI499"/>
  <c r="BH499"/>
  <c r="BG499"/>
  <c r="BE499"/>
  <c r="T499"/>
  <c r="R499"/>
  <c r="P499"/>
  <c r="BI496"/>
  <c r="BH496"/>
  <c r="BG496"/>
  <c r="BE496"/>
  <c r="T496"/>
  <c r="R496"/>
  <c r="P496"/>
  <c r="BI494"/>
  <c r="BH494"/>
  <c r="BG494"/>
  <c r="BE494"/>
  <c r="T494"/>
  <c r="R494"/>
  <c r="P494"/>
  <c r="BI492"/>
  <c r="BH492"/>
  <c r="BG492"/>
  <c r="BE492"/>
  <c r="T492"/>
  <c r="R492"/>
  <c r="P492"/>
  <c r="BI488"/>
  <c r="BH488"/>
  <c r="BG488"/>
  <c r="BE488"/>
  <c r="T488"/>
  <c r="R488"/>
  <c r="P488"/>
  <c r="BI486"/>
  <c r="BH486"/>
  <c r="BG486"/>
  <c r="BE486"/>
  <c r="T486"/>
  <c r="R486"/>
  <c r="P486"/>
  <c r="BI484"/>
  <c r="BH484"/>
  <c r="BG484"/>
  <c r="BE484"/>
  <c r="T484"/>
  <c r="R484"/>
  <c r="P484"/>
  <c r="BI482"/>
  <c r="BH482"/>
  <c r="BG482"/>
  <c r="BE482"/>
  <c r="T482"/>
  <c r="R482"/>
  <c r="P482"/>
  <c r="BI480"/>
  <c r="BH480"/>
  <c r="BG480"/>
  <c r="BE480"/>
  <c r="T480"/>
  <c r="R480"/>
  <c r="P480"/>
  <c r="BI478"/>
  <c r="BH478"/>
  <c r="BG478"/>
  <c r="BE478"/>
  <c r="T478"/>
  <c r="R478"/>
  <c r="P478"/>
  <c r="BI476"/>
  <c r="BH476"/>
  <c r="BG476"/>
  <c r="BE476"/>
  <c r="T476"/>
  <c r="R476"/>
  <c r="P476"/>
  <c r="BI474"/>
  <c r="BH474"/>
  <c r="BG474"/>
  <c r="BE474"/>
  <c r="T474"/>
  <c r="R474"/>
  <c r="P474"/>
  <c r="BI472"/>
  <c r="BH472"/>
  <c r="BG472"/>
  <c r="BE472"/>
  <c r="T472"/>
  <c r="R472"/>
  <c r="P472"/>
  <c r="BI471"/>
  <c r="BH471"/>
  <c r="BG471"/>
  <c r="BE471"/>
  <c r="T471"/>
  <c r="R471"/>
  <c r="P471"/>
  <c r="BI469"/>
  <c r="BH469"/>
  <c r="BG469"/>
  <c r="BE469"/>
  <c r="T469"/>
  <c r="R469"/>
  <c r="P469"/>
  <c r="BI468"/>
  <c r="BH468"/>
  <c r="BG468"/>
  <c r="BE468"/>
  <c r="T468"/>
  <c r="R468"/>
  <c r="P468"/>
  <c r="BI466"/>
  <c r="BH466"/>
  <c r="BG466"/>
  <c r="BE466"/>
  <c r="T466"/>
  <c r="R466"/>
  <c r="P466"/>
  <c r="BI462"/>
  <c r="BH462"/>
  <c r="BG462"/>
  <c r="BE462"/>
  <c r="T462"/>
  <c r="R462"/>
  <c r="P462"/>
  <c r="BI460"/>
  <c r="BH460"/>
  <c r="BG460"/>
  <c r="BE460"/>
  <c r="T460"/>
  <c r="R460"/>
  <c r="P460"/>
  <c r="BI458"/>
  <c r="BH458"/>
  <c r="BG458"/>
  <c r="BE458"/>
  <c r="T458"/>
  <c r="R458"/>
  <c r="P458"/>
  <c r="BI456"/>
  <c r="BH456"/>
  <c r="BG456"/>
  <c r="BE456"/>
  <c r="T456"/>
  <c r="R456"/>
  <c r="P456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4"/>
  <c r="BH444"/>
  <c r="BG444"/>
  <c r="BE444"/>
  <c r="T444"/>
  <c r="T443"/>
  <c r="R444"/>
  <c r="R443"/>
  <c r="P444"/>
  <c r="P443"/>
  <c r="BI441"/>
  <c r="BH441"/>
  <c r="BG441"/>
  <c r="BE441"/>
  <c r="T441"/>
  <c r="T440"/>
  <c r="R441"/>
  <c r="R440"/>
  <c r="P441"/>
  <c r="P440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7"/>
  <c r="BH407"/>
  <c r="BG407"/>
  <c r="BE407"/>
  <c r="T407"/>
  <c r="R407"/>
  <c r="P407"/>
  <c r="BI405"/>
  <c r="BH405"/>
  <c r="BG405"/>
  <c r="BE405"/>
  <c r="T405"/>
  <c r="R405"/>
  <c r="P405"/>
  <c r="BI400"/>
  <c r="BH400"/>
  <c r="BG400"/>
  <c r="BE400"/>
  <c r="T400"/>
  <c r="R400"/>
  <c r="P400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91"/>
  <c r="BH391"/>
  <c r="BG391"/>
  <c r="BE391"/>
  <c r="T391"/>
  <c r="R391"/>
  <c r="P391"/>
  <c r="BI386"/>
  <c r="BH386"/>
  <c r="BG386"/>
  <c r="BE386"/>
  <c r="T386"/>
  <c r="R386"/>
  <c r="P386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3"/>
  <c r="BH363"/>
  <c r="BG363"/>
  <c r="BE363"/>
  <c r="T363"/>
  <c r="R363"/>
  <c r="P363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5"/>
  <c r="BH355"/>
  <c r="BG355"/>
  <c r="BE355"/>
  <c r="T355"/>
  <c r="R355"/>
  <c r="P355"/>
  <c r="BI353"/>
  <c r="BH353"/>
  <c r="BG353"/>
  <c r="BE353"/>
  <c r="T353"/>
  <c r="R353"/>
  <c r="P353"/>
  <c r="BI351"/>
  <c r="BH351"/>
  <c r="BG351"/>
  <c r="BE351"/>
  <c r="T351"/>
  <c r="R351"/>
  <c r="P351"/>
  <c r="BI349"/>
  <c r="BH349"/>
  <c r="BG349"/>
  <c r="BE349"/>
  <c r="T349"/>
  <c r="R349"/>
  <c r="P349"/>
  <c r="BI347"/>
  <c r="BH347"/>
  <c r="BG347"/>
  <c r="BE347"/>
  <c r="T347"/>
  <c r="R347"/>
  <c r="P347"/>
  <c r="BI345"/>
  <c r="BH345"/>
  <c r="BG345"/>
  <c r="BE345"/>
  <c r="T345"/>
  <c r="R345"/>
  <c r="P345"/>
  <c r="BI342"/>
  <c r="BH342"/>
  <c r="BG342"/>
  <c r="BE342"/>
  <c r="T342"/>
  <c r="R342"/>
  <c r="P342"/>
  <c r="BI337"/>
  <c r="BH337"/>
  <c r="BG337"/>
  <c r="BE337"/>
  <c r="T337"/>
  <c r="R337"/>
  <c r="P337"/>
  <c r="BI333"/>
  <c r="BH333"/>
  <c r="BG333"/>
  <c r="BE333"/>
  <c r="T333"/>
  <c r="R333"/>
  <c r="P333"/>
  <c r="BI331"/>
  <c r="BH331"/>
  <c r="BG331"/>
  <c r="BE331"/>
  <c r="T331"/>
  <c r="R331"/>
  <c r="P331"/>
  <c r="BI327"/>
  <c r="BH327"/>
  <c r="BG327"/>
  <c r="BE327"/>
  <c r="T327"/>
  <c r="R327"/>
  <c r="P327"/>
  <c r="BI322"/>
  <c r="BH322"/>
  <c r="BG322"/>
  <c r="BE322"/>
  <c r="T322"/>
  <c r="R322"/>
  <c r="P322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7"/>
  <c r="BH207"/>
  <c r="BG207"/>
  <c r="BE207"/>
  <c r="T207"/>
  <c r="R207"/>
  <c r="P207"/>
  <c r="BI202"/>
  <c r="BH202"/>
  <c r="BG202"/>
  <c r="BE202"/>
  <c r="T202"/>
  <c r="R202"/>
  <c r="P202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8"/>
  <c r="BH188"/>
  <c r="BG188"/>
  <c r="BE188"/>
  <c r="T188"/>
  <c r="R188"/>
  <c r="P188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5"/>
  <c r="BH165"/>
  <c r="BG165"/>
  <c r="BE165"/>
  <c r="T165"/>
  <c r="R165"/>
  <c r="P165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130"/>
  <c r="E7"/>
  <c r="E126"/>
  <c i="5" r="J39"/>
  <c r="J38"/>
  <c i="1" r="AY100"/>
  <c i="5" r="J37"/>
  <c i="1" r="AX100"/>
  <c i="5"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J122"/>
  <c r="J121"/>
  <c r="F121"/>
  <c r="F119"/>
  <c r="E117"/>
  <c r="J94"/>
  <c r="J93"/>
  <c r="F93"/>
  <c r="F91"/>
  <c r="E89"/>
  <c r="J20"/>
  <c r="E20"/>
  <c r="F94"/>
  <c r="J19"/>
  <c r="J14"/>
  <c r="J119"/>
  <c r="E7"/>
  <c r="E85"/>
  <c i="4" r="J37"/>
  <c r="J36"/>
  <c i="1" r="AY99"/>
  <c i="4" r="J35"/>
  <c i="1" r="AX99"/>
  <c i="4" r="BI650"/>
  <c r="BH650"/>
  <c r="BG650"/>
  <c r="BE650"/>
  <c r="T650"/>
  <c r="R650"/>
  <c r="P650"/>
  <c r="BI649"/>
  <c r="BH649"/>
  <c r="BG649"/>
  <c r="BE649"/>
  <c r="T649"/>
  <c r="R649"/>
  <c r="P649"/>
  <c r="BI647"/>
  <c r="BH647"/>
  <c r="BG647"/>
  <c r="BE647"/>
  <c r="T647"/>
  <c r="R647"/>
  <c r="P647"/>
  <c r="BI646"/>
  <c r="BH646"/>
  <c r="BG646"/>
  <c r="BE646"/>
  <c r="T646"/>
  <c r="R646"/>
  <c r="P646"/>
  <c r="BI644"/>
  <c r="BH644"/>
  <c r="BG644"/>
  <c r="BE644"/>
  <c r="T644"/>
  <c r="R644"/>
  <c r="P644"/>
  <c r="BI642"/>
  <c r="BH642"/>
  <c r="BG642"/>
  <c r="BE642"/>
  <c r="T642"/>
  <c r="R642"/>
  <c r="P642"/>
  <c r="BI640"/>
  <c r="BH640"/>
  <c r="BG640"/>
  <c r="BE640"/>
  <c r="T640"/>
  <c r="R640"/>
  <c r="P640"/>
  <c r="BI639"/>
  <c r="BH639"/>
  <c r="BG639"/>
  <c r="BE639"/>
  <c r="T639"/>
  <c r="R639"/>
  <c r="P639"/>
  <c r="BI637"/>
  <c r="BH637"/>
  <c r="BG637"/>
  <c r="BE637"/>
  <c r="T637"/>
  <c r="R637"/>
  <c r="P637"/>
  <c r="BI635"/>
  <c r="BH635"/>
  <c r="BG635"/>
  <c r="BE635"/>
  <c r="T635"/>
  <c r="R635"/>
  <c r="P635"/>
  <c r="BI633"/>
  <c r="BH633"/>
  <c r="BG633"/>
  <c r="BE633"/>
  <c r="T633"/>
  <c r="R633"/>
  <c r="P633"/>
  <c r="BI631"/>
  <c r="BH631"/>
  <c r="BG631"/>
  <c r="BE631"/>
  <c r="T631"/>
  <c r="R631"/>
  <c r="P631"/>
  <c r="BI629"/>
  <c r="BH629"/>
  <c r="BG629"/>
  <c r="BE629"/>
  <c r="T629"/>
  <c r="R629"/>
  <c r="P629"/>
  <c r="BI627"/>
  <c r="BH627"/>
  <c r="BG627"/>
  <c r="BE627"/>
  <c r="T627"/>
  <c r="R627"/>
  <c r="P627"/>
  <c r="BI625"/>
  <c r="BH625"/>
  <c r="BG625"/>
  <c r="BE625"/>
  <c r="T625"/>
  <c r="R625"/>
  <c r="P625"/>
  <c r="BI623"/>
  <c r="BH623"/>
  <c r="BG623"/>
  <c r="BE623"/>
  <c r="T623"/>
  <c r="R623"/>
  <c r="P623"/>
  <c r="BI619"/>
  <c r="BH619"/>
  <c r="BG619"/>
  <c r="BE619"/>
  <c r="T619"/>
  <c r="R619"/>
  <c r="P619"/>
  <c r="BI618"/>
  <c r="BH618"/>
  <c r="BG618"/>
  <c r="BE618"/>
  <c r="T618"/>
  <c r="R618"/>
  <c r="P618"/>
  <c r="BI615"/>
  <c r="BH615"/>
  <c r="BG615"/>
  <c r="BE615"/>
  <c r="T615"/>
  <c r="R615"/>
  <c r="P615"/>
  <c r="BI613"/>
  <c r="BH613"/>
  <c r="BG613"/>
  <c r="BE613"/>
  <c r="T613"/>
  <c r="R613"/>
  <c r="P613"/>
  <c r="BI611"/>
  <c r="BH611"/>
  <c r="BG611"/>
  <c r="BE611"/>
  <c r="T611"/>
  <c r="R611"/>
  <c r="P611"/>
  <c r="BI608"/>
  <c r="BH608"/>
  <c r="BG608"/>
  <c r="BE608"/>
  <c r="T608"/>
  <c r="R608"/>
  <c r="P608"/>
  <c r="BI606"/>
  <c r="BH606"/>
  <c r="BG606"/>
  <c r="BE606"/>
  <c r="T606"/>
  <c r="R606"/>
  <c r="P606"/>
  <c r="BI604"/>
  <c r="BH604"/>
  <c r="BG604"/>
  <c r="BE604"/>
  <c r="T604"/>
  <c r="R604"/>
  <c r="P604"/>
  <c r="BI602"/>
  <c r="BH602"/>
  <c r="BG602"/>
  <c r="BE602"/>
  <c r="T602"/>
  <c r="R602"/>
  <c r="P602"/>
  <c r="BI598"/>
  <c r="BH598"/>
  <c r="BG598"/>
  <c r="BE598"/>
  <c r="T598"/>
  <c r="R598"/>
  <c r="P598"/>
  <c r="BI596"/>
  <c r="BH596"/>
  <c r="BG596"/>
  <c r="BE596"/>
  <c r="T596"/>
  <c r="R596"/>
  <c r="P596"/>
  <c r="BI594"/>
  <c r="BH594"/>
  <c r="BG594"/>
  <c r="BE594"/>
  <c r="T594"/>
  <c r="R594"/>
  <c r="P594"/>
  <c r="BI593"/>
  <c r="BH593"/>
  <c r="BG593"/>
  <c r="BE593"/>
  <c r="T593"/>
  <c r="R593"/>
  <c r="P593"/>
  <c r="BI591"/>
  <c r="BH591"/>
  <c r="BG591"/>
  <c r="BE591"/>
  <c r="T591"/>
  <c r="R591"/>
  <c r="P591"/>
  <c r="BI589"/>
  <c r="BH589"/>
  <c r="BG589"/>
  <c r="BE589"/>
  <c r="T589"/>
  <c r="R589"/>
  <c r="P589"/>
  <c r="BI585"/>
  <c r="BH585"/>
  <c r="BG585"/>
  <c r="BE585"/>
  <c r="T585"/>
  <c r="R585"/>
  <c r="P585"/>
  <c r="BI583"/>
  <c r="BH583"/>
  <c r="BG583"/>
  <c r="BE583"/>
  <c r="T583"/>
  <c r="R583"/>
  <c r="P583"/>
  <c r="BI580"/>
  <c r="BH580"/>
  <c r="BG580"/>
  <c r="BE580"/>
  <c r="T580"/>
  <c r="R580"/>
  <c r="P580"/>
  <c r="BI575"/>
  <c r="BH575"/>
  <c r="BG575"/>
  <c r="BE575"/>
  <c r="T575"/>
  <c r="R575"/>
  <c r="P575"/>
  <c r="BI570"/>
  <c r="BH570"/>
  <c r="BG570"/>
  <c r="BE570"/>
  <c r="T570"/>
  <c r="R570"/>
  <c r="P570"/>
  <c r="BI568"/>
  <c r="BH568"/>
  <c r="BG568"/>
  <c r="BE568"/>
  <c r="T568"/>
  <c r="R568"/>
  <c r="P568"/>
  <c r="BI564"/>
  <c r="BH564"/>
  <c r="BG564"/>
  <c r="BE564"/>
  <c r="T564"/>
  <c r="R564"/>
  <c r="P564"/>
  <c r="BI562"/>
  <c r="BH562"/>
  <c r="BG562"/>
  <c r="BE562"/>
  <c r="T562"/>
  <c r="R562"/>
  <c r="P562"/>
  <c r="BI559"/>
  <c r="BH559"/>
  <c r="BG559"/>
  <c r="BE559"/>
  <c r="T559"/>
  <c r="R559"/>
  <c r="P559"/>
  <c r="BI557"/>
  <c r="BH557"/>
  <c r="BG557"/>
  <c r="BE557"/>
  <c r="T557"/>
  <c r="R557"/>
  <c r="P557"/>
  <c r="BI555"/>
  <c r="BH555"/>
  <c r="BG555"/>
  <c r="BE555"/>
  <c r="T555"/>
  <c r="R555"/>
  <c r="P555"/>
  <c r="BI554"/>
  <c r="BH554"/>
  <c r="BG554"/>
  <c r="BE554"/>
  <c r="T554"/>
  <c r="R554"/>
  <c r="P554"/>
  <c r="BI553"/>
  <c r="BH553"/>
  <c r="BG553"/>
  <c r="BE553"/>
  <c r="T553"/>
  <c r="R553"/>
  <c r="P553"/>
  <c r="BI551"/>
  <c r="BH551"/>
  <c r="BG551"/>
  <c r="BE551"/>
  <c r="T551"/>
  <c r="R551"/>
  <c r="P551"/>
  <c r="BI550"/>
  <c r="BH550"/>
  <c r="BG550"/>
  <c r="BE550"/>
  <c r="T550"/>
  <c r="R550"/>
  <c r="P550"/>
  <c r="BI548"/>
  <c r="BH548"/>
  <c r="BG548"/>
  <c r="BE548"/>
  <c r="T548"/>
  <c r="R548"/>
  <c r="P548"/>
  <c r="BI546"/>
  <c r="BH546"/>
  <c r="BG546"/>
  <c r="BE546"/>
  <c r="T546"/>
  <c r="R546"/>
  <c r="P546"/>
  <c r="BI545"/>
  <c r="BH545"/>
  <c r="BG545"/>
  <c r="BE545"/>
  <c r="T545"/>
  <c r="R545"/>
  <c r="P545"/>
  <c r="BI543"/>
  <c r="BH543"/>
  <c r="BG543"/>
  <c r="BE543"/>
  <c r="T543"/>
  <c r="R543"/>
  <c r="P543"/>
  <c r="BI541"/>
  <c r="BH541"/>
  <c r="BG541"/>
  <c r="BE541"/>
  <c r="T541"/>
  <c r="R541"/>
  <c r="P541"/>
  <c r="BI538"/>
  <c r="BH538"/>
  <c r="BG538"/>
  <c r="BE538"/>
  <c r="T538"/>
  <c r="R538"/>
  <c r="P538"/>
  <c r="BI536"/>
  <c r="BH536"/>
  <c r="BG536"/>
  <c r="BE536"/>
  <c r="T536"/>
  <c r="R536"/>
  <c r="P536"/>
  <c r="BI532"/>
  <c r="BH532"/>
  <c r="BG532"/>
  <c r="BE532"/>
  <c r="T532"/>
  <c r="R532"/>
  <c r="P532"/>
  <c r="BI525"/>
  <c r="BH525"/>
  <c r="BG525"/>
  <c r="BE525"/>
  <c r="T525"/>
  <c r="R525"/>
  <c r="P525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3"/>
  <c r="BH513"/>
  <c r="BG513"/>
  <c r="BE513"/>
  <c r="T513"/>
  <c r="R513"/>
  <c r="P513"/>
  <c r="BI511"/>
  <c r="BH511"/>
  <c r="BG511"/>
  <c r="BE511"/>
  <c r="T511"/>
  <c r="R511"/>
  <c r="P511"/>
  <c r="BI508"/>
  <c r="BH508"/>
  <c r="BG508"/>
  <c r="BE508"/>
  <c r="T508"/>
  <c r="R508"/>
  <c r="P508"/>
  <c r="BI505"/>
  <c r="BH505"/>
  <c r="BG505"/>
  <c r="BE505"/>
  <c r="T505"/>
  <c r="R505"/>
  <c r="P505"/>
  <c r="BI503"/>
  <c r="BH503"/>
  <c r="BG503"/>
  <c r="BE503"/>
  <c r="T503"/>
  <c r="R503"/>
  <c r="P503"/>
  <c r="BI501"/>
  <c r="BH501"/>
  <c r="BG501"/>
  <c r="BE501"/>
  <c r="T501"/>
  <c r="R501"/>
  <c r="P501"/>
  <c r="BI498"/>
  <c r="BH498"/>
  <c r="BG498"/>
  <c r="BE498"/>
  <c r="T498"/>
  <c r="R498"/>
  <c r="P498"/>
  <c r="BI496"/>
  <c r="BH496"/>
  <c r="BG496"/>
  <c r="BE496"/>
  <c r="T496"/>
  <c r="R496"/>
  <c r="P496"/>
  <c r="BI494"/>
  <c r="BH494"/>
  <c r="BG494"/>
  <c r="BE494"/>
  <c r="T494"/>
  <c r="R494"/>
  <c r="P494"/>
  <c r="BI491"/>
  <c r="BH491"/>
  <c r="BG491"/>
  <c r="BE491"/>
  <c r="T491"/>
  <c r="R491"/>
  <c r="P491"/>
  <c r="BI489"/>
  <c r="BH489"/>
  <c r="BG489"/>
  <c r="BE489"/>
  <c r="T489"/>
  <c r="R489"/>
  <c r="P489"/>
  <c r="BI485"/>
  <c r="BH485"/>
  <c r="BG485"/>
  <c r="BE485"/>
  <c r="T485"/>
  <c r="R485"/>
  <c r="P485"/>
  <c r="BI483"/>
  <c r="BH483"/>
  <c r="BG483"/>
  <c r="BE483"/>
  <c r="T483"/>
  <c r="R483"/>
  <c r="P483"/>
  <c r="BI481"/>
  <c r="BH481"/>
  <c r="BG481"/>
  <c r="BE481"/>
  <c r="T481"/>
  <c r="R481"/>
  <c r="P481"/>
  <c r="BI479"/>
  <c r="BH479"/>
  <c r="BG479"/>
  <c r="BE479"/>
  <c r="T479"/>
  <c r="R479"/>
  <c r="P479"/>
  <c r="BI477"/>
  <c r="BH477"/>
  <c r="BG477"/>
  <c r="BE477"/>
  <c r="T477"/>
  <c r="R477"/>
  <c r="P477"/>
  <c r="BI475"/>
  <c r="BH475"/>
  <c r="BG475"/>
  <c r="BE475"/>
  <c r="T475"/>
  <c r="R475"/>
  <c r="P475"/>
  <c r="BI473"/>
  <c r="BH473"/>
  <c r="BG473"/>
  <c r="BE473"/>
  <c r="T473"/>
  <c r="R473"/>
  <c r="P473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6"/>
  <c r="BH466"/>
  <c r="BG466"/>
  <c r="BE466"/>
  <c r="T466"/>
  <c r="R466"/>
  <c r="P466"/>
  <c r="BI464"/>
  <c r="BH464"/>
  <c r="BG464"/>
  <c r="BE464"/>
  <c r="T464"/>
  <c r="R464"/>
  <c r="P464"/>
  <c r="BI460"/>
  <c r="BH460"/>
  <c r="BG460"/>
  <c r="BE460"/>
  <c r="T460"/>
  <c r="R460"/>
  <c r="P460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49"/>
  <c r="BH449"/>
  <c r="BG449"/>
  <c r="BE449"/>
  <c r="T449"/>
  <c r="R449"/>
  <c r="P449"/>
  <c r="BI447"/>
  <c r="BH447"/>
  <c r="BG447"/>
  <c r="BE447"/>
  <c r="T447"/>
  <c r="R447"/>
  <c r="P447"/>
  <c r="BI445"/>
  <c r="BH445"/>
  <c r="BG445"/>
  <c r="BE445"/>
  <c r="T445"/>
  <c r="R445"/>
  <c r="P445"/>
  <c r="BI443"/>
  <c r="BH443"/>
  <c r="BG443"/>
  <c r="BE443"/>
  <c r="T443"/>
  <c r="R443"/>
  <c r="P443"/>
  <c r="BI440"/>
  <c r="BH440"/>
  <c r="BG440"/>
  <c r="BE440"/>
  <c r="T440"/>
  <c r="T439"/>
  <c r="R440"/>
  <c r="R439"/>
  <c r="P440"/>
  <c r="P439"/>
  <c r="BI437"/>
  <c r="BH437"/>
  <c r="BG437"/>
  <c r="BE437"/>
  <c r="T437"/>
  <c r="T436"/>
  <c r="R437"/>
  <c r="R436"/>
  <c r="P437"/>
  <c r="P436"/>
  <c r="BI434"/>
  <c r="BH434"/>
  <c r="BG434"/>
  <c r="BE434"/>
  <c r="T434"/>
  <c r="R434"/>
  <c r="P434"/>
  <c r="BI432"/>
  <c r="BH432"/>
  <c r="BG432"/>
  <c r="BE432"/>
  <c r="T432"/>
  <c r="R432"/>
  <c r="P432"/>
  <c r="BI430"/>
  <c r="BH430"/>
  <c r="BG430"/>
  <c r="BE430"/>
  <c r="T430"/>
  <c r="R430"/>
  <c r="P430"/>
  <c r="BI427"/>
  <c r="BH427"/>
  <c r="BG427"/>
  <c r="BE427"/>
  <c r="T427"/>
  <c r="R427"/>
  <c r="P427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10"/>
  <c r="BH410"/>
  <c r="BG410"/>
  <c r="BE410"/>
  <c r="T410"/>
  <c r="R410"/>
  <c r="P410"/>
  <c r="BI408"/>
  <c r="BH408"/>
  <c r="BG408"/>
  <c r="BE408"/>
  <c r="T408"/>
  <c r="R408"/>
  <c r="P408"/>
  <c r="BI407"/>
  <c r="BH407"/>
  <c r="BG407"/>
  <c r="BE407"/>
  <c r="T407"/>
  <c r="R407"/>
  <c r="P407"/>
  <c r="BI405"/>
  <c r="BH405"/>
  <c r="BG405"/>
  <c r="BE405"/>
  <c r="T405"/>
  <c r="R405"/>
  <c r="P405"/>
  <c r="BI403"/>
  <c r="BH403"/>
  <c r="BG403"/>
  <c r="BE403"/>
  <c r="T403"/>
  <c r="R403"/>
  <c r="P403"/>
  <c r="BI401"/>
  <c r="BH401"/>
  <c r="BG401"/>
  <c r="BE401"/>
  <c r="T401"/>
  <c r="R401"/>
  <c r="P401"/>
  <c r="BI396"/>
  <c r="BH396"/>
  <c r="BG396"/>
  <c r="BE396"/>
  <c r="T396"/>
  <c r="R396"/>
  <c r="P396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2"/>
  <c r="BH382"/>
  <c r="BG382"/>
  <c r="BE382"/>
  <c r="T382"/>
  <c r="R382"/>
  <c r="P382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1"/>
  <c r="BH371"/>
  <c r="BG371"/>
  <c r="BE371"/>
  <c r="T371"/>
  <c r="R371"/>
  <c r="P371"/>
  <c r="BI369"/>
  <c r="BH369"/>
  <c r="BG369"/>
  <c r="BE369"/>
  <c r="T369"/>
  <c r="R369"/>
  <c r="P369"/>
  <c r="BI368"/>
  <c r="BH368"/>
  <c r="BG368"/>
  <c r="BE368"/>
  <c r="T368"/>
  <c r="R368"/>
  <c r="P368"/>
  <c r="BI366"/>
  <c r="BH366"/>
  <c r="BG366"/>
  <c r="BE366"/>
  <c r="T366"/>
  <c r="R366"/>
  <c r="P366"/>
  <c r="BI364"/>
  <c r="BH364"/>
  <c r="BG364"/>
  <c r="BE364"/>
  <c r="T364"/>
  <c r="R364"/>
  <c r="P364"/>
  <c r="BI361"/>
  <c r="BH361"/>
  <c r="BG361"/>
  <c r="BE361"/>
  <c r="T361"/>
  <c r="R361"/>
  <c r="P361"/>
  <c r="BI359"/>
  <c r="BH359"/>
  <c r="BG359"/>
  <c r="BE359"/>
  <c r="T359"/>
  <c r="R359"/>
  <c r="P359"/>
  <c r="BI358"/>
  <c r="BH358"/>
  <c r="BG358"/>
  <c r="BE358"/>
  <c r="T358"/>
  <c r="R358"/>
  <c r="P358"/>
  <c r="BI356"/>
  <c r="BH356"/>
  <c r="BG356"/>
  <c r="BE356"/>
  <c r="T356"/>
  <c r="R356"/>
  <c r="P356"/>
  <c r="BI353"/>
  <c r="BH353"/>
  <c r="BG353"/>
  <c r="BE353"/>
  <c r="T353"/>
  <c r="R353"/>
  <c r="P353"/>
  <c r="BI351"/>
  <c r="BH351"/>
  <c r="BG351"/>
  <c r="BE351"/>
  <c r="T351"/>
  <c r="R351"/>
  <c r="P351"/>
  <c r="BI349"/>
  <c r="BH349"/>
  <c r="BG349"/>
  <c r="BE349"/>
  <c r="T349"/>
  <c r="R349"/>
  <c r="P349"/>
  <c r="BI347"/>
  <c r="BH347"/>
  <c r="BG347"/>
  <c r="BE347"/>
  <c r="T347"/>
  <c r="R347"/>
  <c r="P347"/>
  <c r="BI345"/>
  <c r="BH345"/>
  <c r="BG345"/>
  <c r="BE345"/>
  <c r="T345"/>
  <c r="R345"/>
  <c r="P345"/>
  <c r="BI343"/>
  <c r="BH343"/>
  <c r="BG343"/>
  <c r="BE343"/>
  <c r="T343"/>
  <c r="R343"/>
  <c r="P343"/>
  <c r="BI340"/>
  <c r="BH340"/>
  <c r="BG340"/>
  <c r="BE340"/>
  <c r="T340"/>
  <c r="R340"/>
  <c r="P340"/>
  <c r="BI335"/>
  <c r="BH335"/>
  <c r="BG335"/>
  <c r="BE335"/>
  <c r="T335"/>
  <c r="R335"/>
  <c r="P335"/>
  <c r="BI331"/>
  <c r="BH331"/>
  <c r="BG331"/>
  <c r="BE331"/>
  <c r="T331"/>
  <c r="R331"/>
  <c r="P331"/>
  <c r="BI329"/>
  <c r="BH329"/>
  <c r="BG329"/>
  <c r="BE329"/>
  <c r="T329"/>
  <c r="R329"/>
  <c r="P329"/>
  <c r="BI325"/>
  <c r="BH325"/>
  <c r="BG325"/>
  <c r="BE325"/>
  <c r="T325"/>
  <c r="R325"/>
  <c r="P325"/>
  <c r="BI320"/>
  <c r="BH320"/>
  <c r="BG320"/>
  <c r="BE320"/>
  <c r="T320"/>
  <c r="R320"/>
  <c r="P320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7"/>
  <c r="BH207"/>
  <c r="BG207"/>
  <c r="BE207"/>
  <c r="T207"/>
  <c r="R207"/>
  <c r="P207"/>
  <c r="BI203"/>
  <c r="BH203"/>
  <c r="BG203"/>
  <c r="BE203"/>
  <c r="T203"/>
  <c r="R203"/>
  <c r="P203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88"/>
  <c r="BH188"/>
  <c r="BG188"/>
  <c r="BE188"/>
  <c r="T188"/>
  <c r="R188"/>
  <c r="P188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4"/>
  <c r="BH174"/>
  <c r="BG174"/>
  <c r="BE174"/>
  <c r="T174"/>
  <c r="R174"/>
  <c r="P174"/>
  <c r="BI171"/>
  <c r="BH171"/>
  <c r="BG171"/>
  <c r="BE171"/>
  <c r="T171"/>
  <c r="R171"/>
  <c r="P171"/>
  <c r="BI165"/>
  <c r="BH165"/>
  <c r="BG165"/>
  <c r="BE165"/>
  <c r="T165"/>
  <c r="R165"/>
  <c r="P165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J133"/>
  <c r="J132"/>
  <c r="F132"/>
  <c r="F130"/>
  <c r="E128"/>
  <c r="J92"/>
  <c r="J91"/>
  <c r="F91"/>
  <c r="F89"/>
  <c r="E87"/>
  <c r="J18"/>
  <c r="E18"/>
  <c r="F92"/>
  <c r="J17"/>
  <c r="J12"/>
  <c r="J89"/>
  <c r="E7"/>
  <c r="E126"/>
  <c i="3" r="J39"/>
  <c r="J38"/>
  <c i="1" r="AY97"/>
  <c i="3" r="J37"/>
  <c i="1" r="AX97"/>
  <c i="3"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J122"/>
  <c r="J121"/>
  <c r="F121"/>
  <c r="F119"/>
  <c r="E117"/>
  <c r="J94"/>
  <c r="J93"/>
  <c r="F93"/>
  <c r="F91"/>
  <c r="E89"/>
  <c r="J20"/>
  <c r="E20"/>
  <c r="F122"/>
  <c r="J19"/>
  <c r="J14"/>
  <c r="J91"/>
  <c r="E7"/>
  <c r="E85"/>
  <c i="2" r="J37"/>
  <c r="J36"/>
  <c i="1" r="AY96"/>
  <c i="2" r="J35"/>
  <c i="1" r="AX96"/>
  <c i="2" r="BI634"/>
  <c r="BH634"/>
  <c r="BG634"/>
  <c r="BE634"/>
  <c r="T634"/>
  <c r="R634"/>
  <c r="P634"/>
  <c r="BI633"/>
  <c r="BH633"/>
  <c r="BG633"/>
  <c r="BE633"/>
  <c r="T633"/>
  <c r="R633"/>
  <c r="P633"/>
  <c r="BI631"/>
  <c r="BH631"/>
  <c r="BG631"/>
  <c r="BE631"/>
  <c r="T631"/>
  <c r="R631"/>
  <c r="P631"/>
  <c r="BI630"/>
  <c r="BH630"/>
  <c r="BG630"/>
  <c r="BE630"/>
  <c r="T630"/>
  <c r="R630"/>
  <c r="P630"/>
  <c r="BI628"/>
  <c r="BH628"/>
  <c r="BG628"/>
  <c r="BE628"/>
  <c r="T628"/>
  <c r="R628"/>
  <c r="P628"/>
  <c r="BI626"/>
  <c r="BH626"/>
  <c r="BG626"/>
  <c r="BE626"/>
  <c r="T626"/>
  <c r="R626"/>
  <c r="P626"/>
  <c r="BI624"/>
  <c r="BH624"/>
  <c r="BG624"/>
  <c r="BE624"/>
  <c r="T624"/>
  <c r="R624"/>
  <c r="P624"/>
  <c r="BI623"/>
  <c r="BH623"/>
  <c r="BG623"/>
  <c r="BE623"/>
  <c r="T623"/>
  <c r="R623"/>
  <c r="P623"/>
  <c r="BI621"/>
  <c r="BH621"/>
  <c r="BG621"/>
  <c r="BE621"/>
  <c r="T621"/>
  <c r="R621"/>
  <c r="P621"/>
  <c r="BI619"/>
  <c r="BH619"/>
  <c r="BG619"/>
  <c r="BE619"/>
  <c r="T619"/>
  <c r="R619"/>
  <c r="P619"/>
  <c r="BI617"/>
  <c r="BH617"/>
  <c r="BG617"/>
  <c r="BE617"/>
  <c r="T617"/>
  <c r="R617"/>
  <c r="P617"/>
  <c r="BI615"/>
  <c r="BH615"/>
  <c r="BG615"/>
  <c r="BE615"/>
  <c r="T615"/>
  <c r="R615"/>
  <c r="P615"/>
  <c r="BI613"/>
  <c r="BH613"/>
  <c r="BG613"/>
  <c r="BE613"/>
  <c r="T613"/>
  <c r="R613"/>
  <c r="P613"/>
  <c r="BI611"/>
  <c r="BH611"/>
  <c r="BG611"/>
  <c r="BE611"/>
  <c r="T611"/>
  <c r="R611"/>
  <c r="P611"/>
  <c r="BI609"/>
  <c r="BH609"/>
  <c r="BG609"/>
  <c r="BE609"/>
  <c r="T609"/>
  <c r="R609"/>
  <c r="P609"/>
  <c r="BI607"/>
  <c r="BH607"/>
  <c r="BG607"/>
  <c r="BE607"/>
  <c r="T607"/>
  <c r="R607"/>
  <c r="P607"/>
  <c r="BI603"/>
  <c r="BH603"/>
  <c r="BG603"/>
  <c r="BE603"/>
  <c r="T603"/>
  <c r="R603"/>
  <c r="P603"/>
  <c r="BI602"/>
  <c r="BH602"/>
  <c r="BG602"/>
  <c r="BE602"/>
  <c r="T602"/>
  <c r="R602"/>
  <c r="P602"/>
  <c r="BI599"/>
  <c r="BH599"/>
  <c r="BG599"/>
  <c r="BE599"/>
  <c r="T599"/>
  <c r="R599"/>
  <c r="P599"/>
  <c r="BI597"/>
  <c r="BH597"/>
  <c r="BG597"/>
  <c r="BE597"/>
  <c r="T597"/>
  <c r="R597"/>
  <c r="P597"/>
  <c r="BI595"/>
  <c r="BH595"/>
  <c r="BG595"/>
  <c r="BE595"/>
  <c r="T595"/>
  <c r="R595"/>
  <c r="P595"/>
  <c r="BI592"/>
  <c r="BH592"/>
  <c r="BG592"/>
  <c r="BE592"/>
  <c r="T592"/>
  <c r="R592"/>
  <c r="P592"/>
  <c r="BI590"/>
  <c r="BH590"/>
  <c r="BG590"/>
  <c r="BE590"/>
  <c r="T590"/>
  <c r="R590"/>
  <c r="P590"/>
  <c r="BI588"/>
  <c r="BH588"/>
  <c r="BG588"/>
  <c r="BE588"/>
  <c r="T588"/>
  <c r="R588"/>
  <c r="P588"/>
  <c r="BI586"/>
  <c r="BH586"/>
  <c r="BG586"/>
  <c r="BE586"/>
  <c r="T586"/>
  <c r="R586"/>
  <c r="P586"/>
  <c r="BI582"/>
  <c r="BH582"/>
  <c r="BG582"/>
  <c r="BE582"/>
  <c r="T582"/>
  <c r="R582"/>
  <c r="P582"/>
  <c r="BI580"/>
  <c r="BH580"/>
  <c r="BG580"/>
  <c r="BE580"/>
  <c r="T580"/>
  <c r="R580"/>
  <c r="P580"/>
  <c r="BI579"/>
  <c r="BH579"/>
  <c r="BG579"/>
  <c r="BE579"/>
  <c r="T579"/>
  <c r="R579"/>
  <c r="P579"/>
  <c r="BI577"/>
  <c r="BH577"/>
  <c r="BG577"/>
  <c r="BE577"/>
  <c r="T577"/>
  <c r="R577"/>
  <c r="P577"/>
  <c r="BI575"/>
  <c r="BH575"/>
  <c r="BG575"/>
  <c r="BE575"/>
  <c r="T575"/>
  <c r="R575"/>
  <c r="P575"/>
  <c r="BI571"/>
  <c r="BH571"/>
  <c r="BG571"/>
  <c r="BE571"/>
  <c r="T571"/>
  <c r="R571"/>
  <c r="P571"/>
  <c r="BI569"/>
  <c r="BH569"/>
  <c r="BG569"/>
  <c r="BE569"/>
  <c r="T569"/>
  <c r="R569"/>
  <c r="P569"/>
  <c r="BI566"/>
  <c r="BH566"/>
  <c r="BG566"/>
  <c r="BE566"/>
  <c r="T566"/>
  <c r="R566"/>
  <c r="P566"/>
  <c r="BI561"/>
  <c r="BH561"/>
  <c r="BG561"/>
  <c r="BE561"/>
  <c r="T561"/>
  <c r="R561"/>
  <c r="P561"/>
  <c r="BI556"/>
  <c r="BH556"/>
  <c r="BG556"/>
  <c r="BE556"/>
  <c r="T556"/>
  <c r="R556"/>
  <c r="P556"/>
  <c r="BI554"/>
  <c r="BH554"/>
  <c r="BG554"/>
  <c r="BE554"/>
  <c r="T554"/>
  <c r="R554"/>
  <c r="P554"/>
  <c r="BI551"/>
  <c r="BH551"/>
  <c r="BG551"/>
  <c r="BE551"/>
  <c r="T551"/>
  <c r="R551"/>
  <c r="P551"/>
  <c r="BI549"/>
  <c r="BH549"/>
  <c r="BG549"/>
  <c r="BE549"/>
  <c r="T549"/>
  <c r="R549"/>
  <c r="P549"/>
  <c r="BI546"/>
  <c r="BH546"/>
  <c r="BG546"/>
  <c r="BE546"/>
  <c r="T546"/>
  <c r="R546"/>
  <c r="P546"/>
  <c r="BI544"/>
  <c r="BH544"/>
  <c r="BG544"/>
  <c r="BE544"/>
  <c r="T544"/>
  <c r="R544"/>
  <c r="P544"/>
  <c r="BI543"/>
  <c r="BH543"/>
  <c r="BG543"/>
  <c r="BE543"/>
  <c r="T543"/>
  <c r="R543"/>
  <c r="P543"/>
  <c r="BI542"/>
  <c r="BH542"/>
  <c r="BG542"/>
  <c r="BE542"/>
  <c r="T542"/>
  <c r="R542"/>
  <c r="P542"/>
  <c r="BI540"/>
  <c r="BH540"/>
  <c r="BG540"/>
  <c r="BE540"/>
  <c r="T540"/>
  <c r="R540"/>
  <c r="P540"/>
  <c r="BI539"/>
  <c r="BH539"/>
  <c r="BG539"/>
  <c r="BE539"/>
  <c r="T539"/>
  <c r="R539"/>
  <c r="P539"/>
  <c r="BI537"/>
  <c r="BH537"/>
  <c r="BG537"/>
  <c r="BE537"/>
  <c r="T537"/>
  <c r="R537"/>
  <c r="P537"/>
  <c r="BI535"/>
  <c r="BH535"/>
  <c r="BG535"/>
  <c r="BE535"/>
  <c r="T535"/>
  <c r="R535"/>
  <c r="P535"/>
  <c r="BI533"/>
  <c r="BH533"/>
  <c r="BG533"/>
  <c r="BE533"/>
  <c r="T533"/>
  <c r="R533"/>
  <c r="P533"/>
  <c r="BI532"/>
  <c r="BH532"/>
  <c r="BG532"/>
  <c r="BE532"/>
  <c r="T532"/>
  <c r="R532"/>
  <c r="P532"/>
  <c r="BI530"/>
  <c r="BH530"/>
  <c r="BG530"/>
  <c r="BE530"/>
  <c r="T530"/>
  <c r="R530"/>
  <c r="P530"/>
  <c r="BI529"/>
  <c r="BH529"/>
  <c r="BG529"/>
  <c r="BE529"/>
  <c r="T529"/>
  <c r="R529"/>
  <c r="P529"/>
  <c r="BI527"/>
  <c r="BH527"/>
  <c r="BG527"/>
  <c r="BE527"/>
  <c r="T527"/>
  <c r="R527"/>
  <c r="P527"/>
  <c r="BI525"/>
  <c r="BH525"/>
  <c r="BG525"/>
  <c r="BE525"/>
  <c r="T525"/>
  <c r="R525"/>
  <c r="P525"/>
  <c r="BI522"/>
  <c r="BH522"/>
  <c r="BG522"/>
  <c r="BE522"/>
  <c r="T522"/>
  <c r="R522"/>
  <c r="P522"/>
  <c r="BI517"/>
  <c r="BH517"/>
  <c r="BG517"/>
  <c r="BE517"/>
  <c r="T517"/>
  <c r="R517"/>
  <c r="P517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7"/>
  <c r="BH507"/>
  <c r="BG507"/>
  <c r="BE507"/>
  <c r="T507"/>
  <c r="R507"/>
  <c r="P507"/>
  <c r="BI505"/>
  <c r="BH505"/>
  <c r="BG505"/>
  <c r="BE505"/>
  <c r="T505"/>
  <c r="R505"/>
  <c r="P505"/>
  <c r="BI502"/>
  <c r="BH502"/>
  <c r="BG502"/>
  <c r="BE502"/>
  <c r="T502"/>
  <c r="R502"/>
  <c r="P502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4"/>
  <c r="BH494"/>
  <c r="BG494"/>
  <c r="BE494"/>
  <c r="T494"/>
  <c r="R494"/>
  <c r="P494"/>
  <c r="BI492"/>
  <c r="BH492"/>
  <c r="BG492"/>
  <c r="BE492"/>
  <c r="T492"/>
  <c r="R492"/>
  <c r="P492"/>
  <c r="BI490"/>
  <c r="BH490"/>
  <c r="BG490"/>
  <c r="BE490"/>
  <c r="T490"/>
  <c r="R490"/>
  <c r="P490"/>
  <c r="BI488"/>
  <c r="BH488"/>
  <c r="BG488"/>
  <c r="BE488"/>
  <c r="T488"/>
  <c r="R488"/>
  <c r="P488"/>
  <c r="BI484"/>
  <c r="BH484"/>
  <c r="BG484"/>
  <c r="BE484"/>
  <c r="T484"/>
  <c r="R484"/>
  <c r="P484"/>
  <c r="BI482"/>
  <c r="BH482"/>
  <c r="BG482"/>
  <c r="BE482"/>
  <c r="T482"/>
  <c r="R482"/>
  <c r="P482"/>
  <c r="BI480"/>
  <c r="BH480"/>
  <c r="BG480"/>
  <c r="BE480"/>
  <c r="T480"/>
  <c r="R480"/>
  <c r="P480"/>
  <c r="BI478"/>
  <c r="BH478"/>
  <c r="BG478"/>
  <c r="BE478"/>
  <c r="T478"/>
  <c r="R478"/>
  <c r="P478"/>
  <c r="BI476"/>
  <c r="BH476"/>
  <c r="BG476"/>
  <c r="BE476"/>
  <c r="T476"/>
  <c r="R476"/>
  <c r="P476"/>
  <c r="BI473"/>
  <c r="BH473"/>
  <c r="BG473"/>
  <c r="BE473"/>
  <c r="T473"/>
  <c r="R473"/>
  <c r="P473"/>
  <c r="BI472"/>
  <c r="BH472"/>
  <c r="BG472"/>
  <c r="BE472"/>
  <c r="T472"/>
  <c r="R472"/>
  <c r="P472"/>
  <c r="BI470"/>
  <c r="BH470"/>
  <c r="BG470"/>
  <c r="BE470"/>
  <c r="T470"/>
  <c r="R470"/>
  <c r="P470"/>
  <c r="BI468"/>
  <c r="BH468"/>
  <c r="BG468"/>
  <c r="BE468"/>
  <c r="T468"/>
  <c r="R468"/>
  <c r="P468"/>
  <c r="BI466"/>
  <c r="BH466"/>
  <c r="BG466"/>
  <c r="BE466"/>
  <c r="T466"/>
  <c r="R466"/>
  <c r="P466"/>
  <c r="BI464"/>
  <c r="BH464"/>
  <c r="BG464"/>
  <c r="BE464"/>
  <c r="T464"/>
  <c r="R464"/>
  <c r="P464"/>
  <c r="BI463"/>
  <c r="BH463"/>
  <c r="BG463"/>
  <c r="BE463"/>
  <c r="T463"/>
  <c r="R463"/>
  <c r="P463"/>
  <c r="BI461"/>
  <c r="BH461"/>
  <c r="BG461"/>
  <c r="BE461"/>
  <c r="T461"/>
  <c r="R461"/>
  <c r="P461"/>
  <c r="BI460"/>
  <c r="BH460"/>
  <c r="BG460"/>
  <c r="BE460"/>
  <c r="T460"/>
  <c r="R460"/>
  <c r="P460"/>
  <c r="BI458"/>
  <c r="BH458"/>
  <c r="BG458"/>
  <c r="BE458"/>
  <c r="T458"/>
  <c r="R458"/>
  <c r="P458"/>
  <c r="BI454"/>
  <c r="BH454"/>
  <c r="BG454"/>
  <c r="BE454"/>
  <c r="T454"/>
  <c r="R454"/>
  <c r="P454"/>
  <c r="BI452"/>
  <c r="BH452"/>
  <c r="BG452"/>
  <c r="BE452"/>
  <c r="T452"/>
  <c r="R452"/>
  <c r="P452"/>
  <c r="BI450"/>
  <c r="BH450"/>
  <c r="BG450"/>
  <c r="BE450"/>
  <c r="T450"/>
  <c r="R450"/>
  <c r="P450"/>
  <c r="BI448"/>
  <c r="BH448"/>
  <c r="BG448"/>
  <c r="BE448"/>
  <c r="T448"/>
  <c r="R448"/>
  <c r="P448"/>
  <c r="BI445"/>
  <c r="BH445"/>
  <c r="BG445"/>
  <c r="BE445"/>
  <c r="T445"/>
  <c r="R445"/>
  <c r="P445"/>
  <c r="BI443"/>
  <c r="BH443"/>
  <c r="BG443"/>
  <c r="BE443"/>
  <c r="T443"/>
  <c r="R443"/>
  <c r="P443"/>
  <c r="BI441"/>
  <c r="BH441"/>
  <c r="BG441"/>
  <c r="BE441"/>
  <c r="T441"/>
  <c r="R441"/>
  <c r="P441"/>
  <c r="BI439"/>
  <c r="BH439"/>
  <c r="BG439"/>
  <c r="BE439"/>
  <c r="T439"/>
  <c r="R439"/>
  <c r="P439"/>
  <c r="BI436"/>
  <c r="BH436"/>
  <c r="BG436"/>
  <c r="BE436"/>
  <c r="T436"/>
  <c r="T435"/>
  <c r="R436"/>
  <c r="R435"/>
  <c r="P436"/>
  <c r="P435"/>
  <c r="BI433"/>
  <c r="BH433"/>
  <c r="BG433"/>
  <c r="BE433"/>
  <c r="T433"/>
  <c r="T432"/>
  <c r="R433"/>
  <c r="R432"/>
  <c r="P433"/>
  <c r="P432"/>
  <c r="BI430"/>
  <c r="BH430"/>
  <c r="BG430"/>
  <c r="BE430"/>
  <c r="T430"/>
  <c r="R430"/>
  <c r="P430"/>
  <c r="BI428"/>
  <c r="BH428"/>
  <c r="BG428"/>
  <c r="BE428"/>
  <c r="T428"/>
  <c r="R428"/>
  <c r="P428"/>
  <c r="BI426"/>
  <c r="BH426"/>
  <c r="BG426"/>
  <c r="BE426"/>
  <c r="T426"/>
  <c r="R426"/>
  <c r="P426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10"/>
  <c r="BH410"/>
  <c r="BG410"/>
  <c r="BE410"/>
  <c r="T410"/>
  <c r="R410"/>
  <c r="P410"/>
  <c r="BI408"/>
  <c r="BH408"/>
  <c r="BG408"/>
  <c r="BE408"/>
  <c r="T408"/>
  <c r="R408"/>
  <c r="P408"/>
  <c r="BI406"/>
  <c r="BH406"/>
  <c r="BG406"/>
  <c r="BE406"/>
  <c r="T406"/>
  <c r="R406"/>
  <c r="P406"/>
  <c r="BI404"/>
  <c r="BH404"/>
  <c r="BG404"/>
  <c r="BE404"/>
  <c r="T404"/>
  <c r="R404"/>
  <c r="P404"/>
  <c r="BI403"/>
  <c r="BH403"/>
  <c r="BG403"/>
  <c r="BE403"/>
  <c r="T403"/>
  <c r="R403"/>
  <c r="P403"/>
  <c r="BI401"/>
  <c r="BH401"/>
  <c r="BG401"/>
  <c r="BE401"/>
  <c r="T401"/>
  <c r="R401"/>
  <c r="P401"/>
  <c r="BI399"/>
  <c r="BH399"/>
  <c r="BG399"/>
  <c r="BE399"/>
  <c r="T399"/>
  <c r="R399"/>
  <c r="P399"/>
  <c r="BI397"/>
  <c r="BH397"/>
  <c r="BG397"/>
  <c r="BE397"/>
  <c r="T397"/>
  <c r="R397"/>
  <c r="P397"/>
  <c r="BI392"/>
  <c r="BH392"/>
  <c r="BG392"/>
  <c r="BE392"/>
  <c r="T392"/>
  <c r="R392"/>
  <c r="P392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69"/>
  <c r="BH369"/>
  <c r="BG369"/>
  <c r="BE369"/>
  <c r="T369"/>
  <c r="R369"/>
  <c r="P369"/>
  <c r="BI367"/>
  <c r="BH367"/>
  <c r="BG367"/>
  <c r="BE367"/>
  <c r="T367"/>
  <c r="R367"/>
  <c r="P367"/>
  <c r="BI366"/>
  <c r="BH366"/>
  <c r="BG366"/>
  <c r="BE366"/>
  <c r="T366"/>
  <c r="R366"/>
  <c r="P366"/>
  <c r="BI364"/>
  <c r="BH364"/>
  <c r="BG364"/>
  <c r="BE364"/>
  <c r="T364"/>
  <c r="R364"/>
  <c r="P364"/>
  <c r="BI362"/>
  <c r="BH362"/>
  <c r="BG362"/>
  <c r="BE362"/>
  <c r="T362"/>
  <c r="R362"/>
  <c r="P362"/>
  <c r="BI360"/>
  <c r="BH360"/>
  <c r="BG360"/>
  <c r="BE360"/>
  <c r="T360"/>
  <c r="R360"/>
  <c r="P360"/>
  <c r="BI357"/>
  <c r="BH357"/>
  <c r="BG357"/>
  <c r="BE357"/>
  <c r="T357"/>
  <c r="R357"/>
  <c r="P357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49"/>
  <c r="BH349"/>
  <c r="BG349"/>
  <c r="BE349"/>
  <c r="T349"/>
  <c r="R349"/>
  <c r="P349"/>
  <c r="BI347"/>
  <c r="BH347"/>
  <c r="BG347"/>
  <c r="BE347"/>
  <c r="T347"/>
  <c r="R347"/>
  <c r="P347"/>
  <c r="BI345"/>
  <c r="BH345"/>
  <c r="BG345"/>
  <c r="BE345"/>
  <c r="T345"/>
  <c r="R345"/>
  <c r="P345"/>
  <c r="BI343"/>
  <c r="BH343"/>
  <c r="BG343"/>
  <c r="BE343"/>
  <c r="T343"/>
  <c r="R343"/>
  <c r="P343"/>
  <c r="BI341"/>
  <c r="BH341"/>
  <c r="BG341"/>
  <c r="BE341"/>
  <c r="T341"/>
  <c r="R341"/>
  <c r="P341"/>
  <c r="BI339"/>
  <c r="BH339"/>
  <c r="BG339"/>
  <c r="BE339"/>
  <c r="T339"/>
  <c r="R339"/>
  <c r="P339"/>
  <c r="BI336"/>
  <c r="BH336"/>
  <c r="BG336"/>
  <c r="BE336"/>
  <c r="T336"/>
  <c r="R336"/>
  <c r="P336"/>
  <c r="BI334"/>
  <c r="BH334"/>
  <c r="BG334"/>
  <c r="BE334"/>
  <c r="T334"/>
  <c r="R334"/>
  <c r="P334"/>
  <c r="BI329"/>
  <c r="BH329"/>
  <c r="BG329"/>
  <c r="BE329"/>
  <c r="T329"/>
  <c r="R329"/>
  <c r="P329"/>
  <c r="BI325"/>
  <c r="BH325"/>
  <c r="BG325"/>
  <c r="BE325"/>
  <c r="T325"/>
  <c r="R325"/>
  <c r="P325"/>
  <c r="BI319"/>
  <c r="BH319"/>
  <c r="BG319"/>
  <c r="BE319"/>
  <c r="T319"/>
  <c r="R319"/>
  <c r="P319"/>
  <c r="BI316"/>
  <c r="BH316"/>
  <c r="BG316"/>
  <c r="BE316"/>
  <c r="T316"/>
  <c r="R316"/>
  <c r="P316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49"/>
  <c r="BH249"/>
  <c r="BG249"/>
  <c r="BE249"/>
  <c r="T249"/>
  <c r="R249"/>
  <c r="P249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5"/>
  <c r="BH225"/>
  <c r="BG225"/>
  <c r="BE225"/>
  <c r="T225"/>
  <c r="R225"/>
  <c r="P225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197"/>
  <c r="BH197"/>
  <c r="BG197"/>
  <c r="BE197"/>
  <c r="T197"/>
  <c r="R197"/>
  <c r="P197"/>
  <c r="BI191"/>
  <c r="BH191"/>
  <c r="BG191"/>
  <c r="BE191"/>
  <c r="T191"/>
  <c r="R191"/>
  <c r="P191"/>
  <c r="BI188"/>
  <c r="BH188"/>
  <c r="BG188"/>
  <c r="BE188"/>
  <c r="T188"/>
  <c r="R188"/>
  <c r="P188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T150"/>
  <c r="R151"/>
  <c r="R150"/>
  <c r="P151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92"/>
  <c r="J17"/>
  <c r="J12"/>
  <c r="J131"/>
  <c r="E7"/>
  <c r="E127"/>
  <c i="1" r="L90"/>
  <c r="AM90"/>
  <c r="AM89"/>
  <c r="L89"/>
  <c r="AM87"/>
  <c r="L87"/>
  <c r="L85"/>
  <c r="L84"/>
  <c i="2" r="BK634"/>
  <c r="J626"/>
  <c r="J621"/>
  <c r="J619"/>
  <c r="BK607"/>
  <c r="J597"/>
  <c r="J588"/>
  <c r="BK579"/>
  <c r="BK554"/>
  <c r="J533"/>
  <c r="BK517"/>
  <c r="J500"/>
  <c r="BK488"/>
  <c r="BK478"/>
  <c r="BK468"/>
  <c r="J460"/>
  <c r="J448"/>
  <c r="BK443"/>
  <c r="J416"/>
  <c r="BK410"/>
  <c r="BK401"/>
  <c r="J389"/>
  <c r="BK373"/>
  <c r="J369"/>
  <c r="BK349"/>
  <c r="BK329"/>
  <c r="J307"/>
  <c r="J275"/>
  <c r="J265"/>
  <c r="J253"/>
  <c r="BK231"/>
  <c r="BK218"/>
  <c r="BK197"/>
  <c r="J181"/>
  <c r="BK163"/>
  <c r="J157"/>
  <c r="BK143"/>
  <c i="1" r="AS95"/>
  <c i="2" r="BK611"/>
  <c r="J603"/>
  <c r="BK592"/>
  <c r="BK580"/>
  <c r="BK571"/>
  <c r="J554"/>
  <c r="BK546"/>
  <c r="J542"/>
  <c r="BK530"/>
  <c r="J517"/>
  <c r="BK507"/>
  <c r="J490"/>
  <c r="J478"/>
  <c r="BK464"/>
  <c r="BK450"/>
  <c r="J436"/>
  <c r="BK428"/>
  <c r="BK420"/>
  <c r="BK412"/>
  <c r="J397"/>
  <c r="BK387"/>
  <c r="J379"/>
  <c r="BK371"/>
  <c r="J364"/>
  <c r="BK355"/>
  <c r="BK345"/>
  <c r="BK339"/>
  <c r="J325"/>
  <c r="J303"/>
  <c r="J271"/>
  <c r="J259"/>
  <c r="BK247"/>
  <c r="J239"/>
  <c r="J231"/>
  <c r="J206"/>
  <c r="J197"/>
  <c r="J178"/>
  <c r="J164"/>
  <c r="BK633"/>
  <c r="BK626"/>
  <c r="J617"/>
  <c r="J611"/>
  <c r="BK597"/>
  <c r="BK582"/>
  <c r="J579"/>
  <c r="J569"/>
  <c r="BK556"/>
  <c r="BK540"/>
  <c r="BK513"/>
  <c r="J502"/>
  <c r="J492"/>
  <c r="J480"/>
  <c r="J468"/>
  <c r="J454"/>
  <c r="BK448"/>
  <c r="J428"/>
  <c r="J420"/>
  <c r="BK414"/>
  <c r="BK403"/>
  <c r="BK383"/>
  <c r="J373"/>
  <c r="J362"/>
  <c r="J355"/>
  <c r="BK336"/>
  <c r="BK316"/>
  <c r="J301"/>
  <c r="BK269"/>
  <c r="BK261"/>
  <c r="BK243"/>
  <c r="J211"/>
  <c r="BK176"/>
  <c r="BK164"/>
  <c r="J156"/>
  <c r="J147"/>
  <c r="J142"/>
  <c r="J539"/>
  <c r="J530"/>
  <c r="J513"/>
  <c r="BK500"/>
  <c r="J472"/>
  <c r="J461"/>
  <c r="J445"/>
  <c r="J430"/>
  <c r="J408"/>
  <c r="J401"/>
  <c r="BK379"/>
  <c r="J375"/>
  <c r="J374"/>
  <c r="BK347"/>
  <c r="J334"/>
  <c r="BK325"/>
  <c r="BK305"/>
  <c r="J273"/>
  <c r="BK259"/>
  <c r="J243"/>
  <c r="J237"/>
  <c r="J229"/>
  <c r="J218"/>
  <c r="J214"/>
  <c r="J209"/>
  <c r="BK206"/>
  <c r="BK188"/>
  <c r="BK181"/>
  <c r="BK170"/>
  <c r="BK151"/>
  <c r="J146"/>
  <c r="BK145"/>
  <c r="J140"/>
  <c i="3" r="BK178"/>
  <c r="BK175"/>
  <c r="J170"/>
  <c r="BK166"/>
  <c r="BK163"/>
  <c r="J160"/>
  <c r="J156"/>
  <c r="J154"/>
  <c r="J147"/>
  <c r="BK143"/>
  <c r="BK136"/>
  <c r="BK133"/>
  <c r="BK127"/>
  <c r="J177"/>
  <c r="J166"/>
  <c r="J159"/>
  <c r="J157"/>
  <c r="J152"/>
  <c r="J148"/>
  <c r="J132"/>
  <c r="J180"/>
  <c r="BK177"/>
  <c r="BK174"/>
  <c r="BK170"/>
  <c r="BK165"/>
  <c r="BK157"/>
  <c r="BK150"/>
  <c r="BK144"/>
  <c r="BK138"/>
  <c r="J127"/>
  <c r="BK176"/>
  <c r="BK169"/>
  <c r="J162"/>
  <c r="BK153"/>
  <c r="BK149"/>
  <c r="J143"/>
  <c r="J140"/>
  <c r="BK137"/>
  <c r="J130"/>
  <c i="4" r="J640"/>
  <c r="J633"/>
  <c r="BK618"/>
  <c r="BK604"/>
  <c r="J593"/>
  <c r="BK568"/>
  <c r="J554"/>
  <c r="J545"/>
  <c r="BK532"/>
  <c r="BK513"/>
  <c r="J501"/>
  <c r="BK483"/>
  <c r="BK471"/>
  <c r="J447"/>
  <c r="J440"/>
  <c r="J427"/>
  <c r="J414"/>
  <c r="J405"/>
  <c r="J391"/>
  <c r="BK375"/>
  <c r="BK371"/>
  <c r="BK358"/>
  <c r="BK351"/>
  <c r="BK340"/>
  <c r="BK320"/>
  <c r="BK311"/>
  <c r="BK281"/>
  <c r="BK268"/>
  <c r="J258"/>
  <c r="BK250"/>
  <c r="J240"/>
  <c r="BK216"/>
  <c r="BK183"/>
  <c r="BK165"/>
  <c r="J159"/>
  <c r="J139"/>
  <c r="BK639"/>
  <c r="BK629"/>
  <c r="BK619"/>
  <c r="BK608"/>
  <c r="J466"/>
  <c r="J456"/>
  <c r="BK447"/>
  <c r="J437"/>
  <c r="BK423"/>
  <c r="J396"/>
  <c r="J387"/>
  <c r="J369"/>
  <c r="BK349"/>
  <c r="J313"/>
  <c r="J305"/>
  <c r="J277"/>
  <c r="J268"/>
  <c r="BK242"/>
  <c r="BK234"/>
  <c r="J224"/>
  <c r="BK198"/>
  <c r="BK174"/>
  <c r="BK150"/>
  <c r="J141"/>
  <c r="J637"/>
  <c r="BK631"/>
  <c r="J625"/>
  <c r="J618"/>
  <c r="BK598"/>
  <c r="J591"/>
  <c r="BK583"/>
  <c r="J568"/>
  <c r="J555"/>
  <c r="BK548"/>
  <c r="BK523"/>
  <c r="BK508"/>
  <c r="BK496"/>
  <c r="J485"/>
  <c r="J477"/>
  <c r="BK469"/>
  <c r="J454"/>
  <c r="BK445"/>
  <c r="J432"/>
  <c r="J421"/>
  <c r="J420"/>
  <c r="BK412"/>
  <c r="J403"/>
  <c r="BK393"/>
  <c r="BK381"/>
  <c r="J375"/>
  <c r="J368"/>
  <c r="BK364"/>
  <c r="BK356"/>
  <c r="J345"/>
  <c r="BK331"/>
  <c r="J272"/>
  <c r="BK258"/>
  <c r="BK248"/>
  <c r="J242"/>
  <c r="J228"/>
  <c r="J214"/>
  <c r="J183"/>
  <c r="J174"/>
  <c r="J156"/>
  <c r="BK148"/>
  <c r="J142"/>
  <c r="J650"/>
  <c r="BK647"/>
  <c r="BK646"/>
  <c r="BK640"/>
  <c r="J613"/>
  <c r="J596"/>
  <c r="BK564"/>
  <c r="BK551"/>
  <c r="BK519"/>
  <c r="J508"/>
  <c r="BK485"/>
  <c r="J471"/>
  <c r="BK456"/>
  <c r="BK427"/>
  <c r="BK414"/>
  <c r="J410"/>
  <c r="BK396"/>
  <c r="BK382"/>
  <c r="J376"/>
  <c r="BK369"/>
  <c r="BK366"/>
  <c r="J351"/>
  <c r="BK343"/>
  <c r="J315"/>
  <c r="BK305"/>
  <c r="J279"/>
  <c r="BK262"/>
  <c r="BK244"/>
  <c r="BK236"/>
  <c r="BK221"/>
  <c r="J203"/>
  <c r="J188"/>
  <c r="J171"/>
  <c r="BK153"/>
  <c i="5" r="J178"/>
  <c r="J175"/>
  <c r="BK173"/>
  <c r="J169"/>
  <c r="BK162"/>
  <c r="J157"/>
  <c r="BK146"/>
  <c r="J136"/>
  <c r="BK131"/>
  <c r="J127"/>
  <c r="J179"/>
  <c r="BK172"/>
  <c r="BK166"/>
  <c r="J163"/>
  <c r="BK160"/>
  <c r="BK151"/>
  <c r="BK148"/>
  <c r="J143"/>
  <c r="BK133"/>
  <c r="J156"/>
  <c r="BK153"/>
  <c r="J148"/>
  <c r="BK140"/>
  <c r="BK134"/>
  <c r="BK175"/>
  <c r="J172"/>
  <c r="BK169"/>
  <c r="J165"/>
  <c r="BK158"/>
  <c r="BK155"/>
  <c r="J151"/>
  <c r="J144"/>
  <c r="J140"/>
  <c r="J133"/>
  <c r="BK128"/>
  <c i="6" r="J636"/>
  <c r="BK628"/>
  <c r="BK620"/>
  <c r="J607"/>
  <c r="BK596"/>
  <c r="J559"/>
  <c r="J548"/>
  <c r="J524"/>
  <c r="J511"/>
  <c r="J501"/>
  <c r="J484"/>
  <c r="BK471"/>
  <c r="J458"/>
  <c r="J441"/>
  <c r="BK427"/>
  <c r="J420"/>
  <c r="J407"/>
  <c r="BK380"/>
  <c r="BK370"/>
  <c r="BK353"/>
  <c r="J347"/>
  <c r="BK337"/>
  <c r="BK311"/>
  <c r="J281"/>
  <c r="J272"/>
  <c r="BK264"/>
  <c r="J258"/>
  <c r="J248"/>
  <c r="J244"/>
  <c r="BK228"/>
  <c r="BK212"/>
  <c r="BK179"/>
  <c r="BK159"/>
  <c r="BK148"/>
  <c r="J139"/>
  <c r="J654"/>
  <c r="BK647"/>
  <c r="BK642"/>
  <c r="J634"/>
  <c r="J616"/>
  <c r="J609"/>
  <c r="BK588"/>
  <c r="J573"/>
  <c r="BK553"/>
  <c r="J535"/>
  <c r="BK508"/>
  <c r="J499"/>
  <c r="BK482"/>
  <c r="BK469"/>
  <c r="J453"/>
  <c r="J427"/>
  <c r="J416"/>
  <c r="J397"/>
  <c r="BK383"/>
  <c r="J378"/>
  <c r="BK368"/>
  <c r="BK351"/>
  <c r="BK307"/>
  <c r="J285"/>
  <c r="BK279"/>
  <c r="J268"/>
  <c r="J246"/>
  <c r="J240"/>
  <c r="J238"/>
  <c r="BK234"/>
  <c r="BK226"/>
  <c r="J221"/>
  <c r="J219"/>
  <c r="J216"/>
  <c r="J214"/>
  <c r="BK207"/>
  <c r="J202"/>
  <c r="BK195"/>
  <c r="J179"/>
  <c r="BK171"/>
  <c r="BK165"/>
  <c r="J162"/>
  <c r="J159"/>
  <c r="J155"/>
  <c r="J148"/>
  <c r="J144"/>
  <c r="BK141"/>
  <c r="BK616"/>
  <c r="BK594"/>
  <c r="J580"/>
  <c r="BK560"/>
  <c r="BK551"/>
  <c r="BK546"/>
  <c r="J528"/>
  <c r="BK496"/>
  <c r="BK480"/>
  <c r="J471"/>
  <c r="BK460"/>
  <c r="BK447"/>
  <c r="J436"/>
  <c r="J425"/>
  <c r="BK412"/>
  <c r="BK409"/>
  <c r="BK393"/>
  <c r="J386"/>
  <c r="J383"/>
  <c r="J375"/>
  <c r="J370"/>
  <c r="J361"/>
  <c r="J353"/>
  <c r="J342"/>
  <c r="J315"/>
  <c r="BK305"/>
  <c r="BK272"/>
  <c r="BK242"/>
  <c r="J234"/>
  <c r="J212"/>
  <c r="J198"/>
  <c r="BK181"/>
  <c r="BK150"/>
  <c r="BK142"/>
  <c r="BK649"/>
  <c r="BK636"/>
  <c r="BK618"/>
  <c r="J599"/>
  <c r="BK590"/>
  <c r="J575"/>
  <c r="BK564"/>
  <c r="J556"/>
  <c r="BK544"/>
  <c r="BK526"/>
  <c r="BK516"/>
  <c r="BK506"/>
  <c r="J494"/>
  <c r="J488"/>
  <c r="J480"/>
  <c r="J466"/>
  <c r="J456"/>
  <c r="J447"/>
  <c r="J434"/>
  <c r="J422"/>
  <c r="BK397"/>
  <c r="J380"/>
  <c r="BK372"/>
  <c r="J363"/>
  <c r="J358"/>
  <c r="J331"/>
  <c r="J313"/>
  <c r="J266"/>
  <c r="J252"/>
  <c r="BK238"/>
  <c r="BK219"/>
  <c r="BK188"/>
  <c r="J177"/>
  <c r="BK162"/>
  <c r="BK153"/>
  <c r="J142"/>
  <c i="7" r="BK179"/>
  <c r="BK176"/>
  <c r="BK171"/>
  <c r="BK164"/>
  <c r="BK157"/>
  <c r="J152"/>
  <c r="J147"/>
  <c r="BK142"/>
  <c r="J136"/>
  <c r="J130"/>
  <c r="J172"/>
  <c r="BK163"/>
  <c r="J161"/>
  <c r="BK154"/>
  <c r="BK146"/>
  <c r="J143"/>
  <c r="BK138"/>
  <c r="J132"/>
  <c r="BK177"/>
  <c r="BK172"/>
  <c r="BK165"/>
  <c r="BK161"/>
  <c r="BK151"/>
  <c r="J145"/>
  <c r="J133"/>
  <c r="J174"/>
  <c r="BK167"/>
  <c r="BK160"/>
  <c r="J157"/>
  <c r="J154"/>
  <c r="J151"/>
  <c r="BK141"/>
  <c r="BK132"/>
  <c r="BK130"/>
  <c r="J127"/>
  <c i="8" r="BK128"/>
  <c r="BK124"/>
  <c r="J130"/>
  <c i="2" r="J633"/>
  <c r="BK628"/>
  <c r="BK623"/>
  <c r="BK615"/>
  <c r="BK602"/>
  <c r="BK595"/>
  <c r="BK586"/>
  <c r="BK569"/>
  <c r="J544"/>
  <c r="BK529"/>
  <c r="J507"/>
  <c r="J498"/>
  <c r="BK484"/>
  <c r="J476"/>
  <c r="BK461"/>
  <c r="J450"/>
  <c r="BK439"/>
  <c r="BK421"/>
  <c r="J412"/>
  <c r="BK404"/>
  <c r="BK399"/>
  <c r="BK385"/>
  <c r="J372"/>
  <c r="BK362"/>
  <c r="J339"/>
  <c r="J319"/>
  <c r="BK299"/>
  <c r="BK273"/>
  <c r="J257"/>
  <c r="J247"/>
  <c r="BK229"/>
  <c r="J216"/>
  <c r="J176"/>
  <c r="BK160"/>
  <c r="BK156"/>
  <c r="J145"/>
  <c i="1" r="AS98"/>
  <c i="2" r="BK613"/>
  <c r="J607"/>
  <c r="BK588"/>
  <c r="BK577"/>
  <c r="J556"/>
  <c r="J549"/>
  <c r="J543"/>
  <c r="J535"/>
  <c r="BK527"/>
  <c r="J511"/>
  <c r="J494"/>
  <c r="J488"/>
  <c r="BK473"/>
  <c r="J463"/>
  <c r="J443"/>
  <c r="BK430"/>
  <c r="BK423"/>
  <c r="J417"/>
  <c r="J399"/>
  <c r="J383"/>
  <c r="BK375"/>
  <c r="J367"/>
  <c r="BK360"/>
  <c r="BK354"/>
  <c r="BK343"/>
  <c r="J336"/>
  <c r="J305"/>
  <c r="J277"/>
  <c r="J269"/>
  <c r="BK253"/>
  <c r="BK241"/>
  <c r="BK235"/>
  <c r="BK214"/>
  <c r="J202"/>
  <c r="BK187"/>
  <c r="J170"/>
  <c r="BK154"/>
  <c r="BK630"/>
  <c r="BK619"/>
  <c r="J615"/>
  <c r="BK599"/>
  <c r="J590"/>
  <c r="J580"/>
  <c r="J571"/>
  <c r="BK561"/>
  <c r="BK549"/>
  <c r="BK525"/>
  <c r="J505"/>
  <c r="BK496"/>
  <c r="BK490"/>
  <c r="BK476"/>
  <c r="BK472"/>
  <c r="BK460"/>
  <c r="J433"/>
  <c r="J421"/>
  <c r="BK419"/>
  <c r="BK408"/>
  <c r="J385"/>
  <c r="BK374"/>
  <c r="BK367"/>
  <c r="J360"/>
  <c r="BK352"/>
  <c r="J341"/>
  <c r="J309"/>
  <c r="BK297"/>
  <c r="BK263"/>
  <c r="BK249"/>
  <c r="J225"/>
  <c r="J184"/>
  <c r="BK172"/>
  <c r="J163"/>
  <c r="J151"/>
  <c r="BK146"/>
  <c r="J577"/>
  <c r="J546"/>
  <c r="BK542"/>
  <c r="J537"/>
  <c r="BK533"/>
  <c r="J527"/>
  <c r="BK511"/>
  <c r="BK494"/>
  <c r="BK470"/>
  <c r="J458"/>
  <c r="BK441"/>
  <c r="BK416"/>
  <c r="J404"/>
  <c r="J392"/>
  <c r="J387"/>
  <c r="BK377"/>
  <c r="J366"/>
  <c r="J354"/>
  <c r="J345"/>
  <c r="J329"/>
  <c r="BK319"/>
  <c r="BK301"/>
  <c r="BK265"/>
  <c r="BK257"/>
  <c r="J241"/>
  <c r="BK239"/>
  <c r="J233"/>
  <c r="J227"/>
  <c r="BK216"/>
  <c r="BK211"/>
  <c r="BK204"/>
  <c r="J187"/>
  <c r="BK174"/>
  <c r="J168"/>
  <c r="BK157"/>
  <c r="J149"/>
  <c r="BK142"/>
  <c i="1" r="AS101"/>
  <c i="3" r="BK172"/>
  <c r="J167"/>
  <c r="J165"/>
  <c r="BK162"/>
  <c r="BK159"/>
  <c r="BK155"/>
  <c r="BK148"/>
  <c r="BK146"/>
  <c r="BK142"/>
  <c r="J134"/>
  <c r="BK131"/>
  <c r="BK179"/>
  <c r="J173"/>
  <c r="BK164"/>
  <c r="J158"/>
  <c r="BK154"/>
  <c r="J150"/>
  <c r="J144"/>
  <c r="J131"/>
  <c r="BK128"/>
  <c r="J178"/>
  <c r="J175"/>
  <c r="BK171"/>
  <c r="BK167"/>
  <c r="BK156"/>
  <c r="J151"/>
  <c r="J145"/>
  <c r="BK140"/>
  <c r="J133"/>
  <c r="J171"/>
  <c r="J163"/>
  <c r="BK160"/>
  <c r="BK151"/>
  <c r="BK145"/>
  <c r="J141"/>
  <c r="J136"/>
  <c r="J128"/>
  <c i="4" r="J639"/>
  <c r="BK623"/>
  <c r="J608"/>
  <c r="BK594"/>
  <c r="BK580"/>
  <c r="BK555"/>
  <c r="BK550"/>
  <c r="BK538"/>
  <c r="J525"/>
  <c r="BK511"/>
  <c r="BK494"/>
  <c r="BK473"/>
  <c r="BK466"/>
  <c r="BK443"/>
  <c r="BK430"/>
  <c r="J416"/>
  <c r="BK408"/>
  <c r="J401"/>
  <c r="BK379"/>
  <c r="BK374"/>
  <c r="BK361"/>
  <c r="J356"/>
  <c r="J349"/>
  <c r="BK335"/>
  <c r="BK315"/>
  <c r="BK309"/>
  <c r="BK277"/>
  <c r="BK264"/>
  <c r="J256"/>
  <c r="J246"/>
  <c r="BK219"/>
  <c r="J212"/>
  <c r="J179"/>
  <c r="BK162"/>
  <c r="BK145"/>
  <c r="BK644"/>
  <c r="J631"/>
  <c r="BK625"/>
  <c r="BK611"/>
  <c r="J606"/>
  <c r="BK460"/>
  <c r="J452"/>
  <c r="J445"/>
  <c r="J434"/>
  <c r="BK421"/>
  <c r="J407"/>
  <c r="J382"/>
  <c r="BK359"/>
  <c r="J335"/>
  <c r="J325"/>
  <c r="J307"/>
  <c r="BK279"/>
  <c r="BK272"/>
  <c r="J250"/>
  <c r="J236"/>
  <c r="J221"/>
  <c r="BK188"/>
  <c r="BK156"/>
  <c r="J145"/>
  <c r="J619"/>
  <c r="J604"/>
  <c r="BK596"/>
  <c r="BK585"/>
  <c r="BK575"/>
  <c r="J557"/>
  <c r="J553"/>
  <c r="BK541"/>
  <c r="J519"/>
  <c r="BK505"/>
  <c r="BK491"/>
  <c r="J479"/>
  <c r="J473"/>
  <c r="BK458"/>
  <c r="J449"/>
  <c r="J443"/>
  <c r="J430"/>
  <c r="BK424"/>
  <c r="J418"/>
  <c r="BK405"/>
  <c r="BK401"/>
  <c r="BK387"/>
  <c r="BK376"/>
  <c r="J371"/>
  <c r="J366"/>
  <c r="J361"/>
  <c r="J347"/>
  <c r="BK325"/>
  <c r="BK275"/>
  <c r="BK266"/>
  <c r="BK246"/>
  <c r="BK238"/>
  <c r="J219"/>
  <c r="J198"/>
  <c r="J181"/>
  <c r="BK171"/>
  <c r="J155"/>
  <c r="J144"/>
  <c r="BK650"/>
  <c r="J649"/>
  <c r="J644"/>
  <c r="BK633"/>
  <c r="J611"/>
  <c r="J598"/>
  <c r="J562"/>
  <c r="BK545"/>
  <c r="BK536"/>
  <c r="J505"/>
  <c r="J483"/>
  <c r="BK464"/>
  <c r="BK425"/>
  <c r="BK418"/>
  <c r="J412"/>
  <c r="BK407"/>
  <c r="BK389"/>
  <c r="J379"/>
  <c r="J373"/>
  <c r="BK353"/>
  <c r="BK345"/>
  <c r="J320"/>
  <c r="BK307"/>
  <c r="J281"/>
  <c r="J264"/>
  <c r="BK256"/>
  <c r="BK240"/>
  <c r="J226"/>
  <c r="BK207"/>
  <c r="BK192"/>
  <c r="BK179"/>
  <c r="J148"/>
  <c r="BK141"/>
  <c i="5" r="BK179"/>
  <c r="J176"/>
  <c r="J164"/>
  <c r="BK161"/>
  <c r="BK145"/>
  <c r="J138"/>
  <c r="J132"/>
  <c r="J128"/>
  <c r="BK176"/>
  <c r="J167"/>
  <c r="BK164"/>
  <c r="J162"/>
  <c r="J159"/>
  <c r="BK150"/>
  <c r="BK147"/>
  <c r="BK142"/>
  <c r="BK132"/>
  <c r="J155"/>
  <c r="BK152"/>
  <c r="BK144"/>
  <c r="BK138"/>
  <c r="J131"/>
  <c r="J174"/>
  <c r="J171"/>
  <c r="BK167"/>
  <c r="J160"/>
  <c r="BK157"/>
  <c r="BK154"/>
  <c r="J150"/>
  <c r="BK143"/>
  <c r="BK137"/>
  <c r="BK130"/>
  <c i="6" r="J645"/>
  <c r="BK630"/>
  <c r="BK613"/>
  <c r="BK599"/>
  <c r="BK573"/>
  <c r="J564"/>
  <c r="BK549"/>
  <c r="J539"/>
  <c r="J516"/>
  <c r="J492"/>
  <c r="J476"/>
  <c r="BK462"/>
  <c r="BK449"/>
  <c r="BK438"/>
  <c r="BK425"/>
  <c r="J418"/>
  <c r="J414"/>
  <c r="BK395"/>
  <c r="J373"/>
  <c r="J360"/>
  <c r="J351"/>
  <c r="BK345"/>
  <c r="BK322"/>
  <c r="J309"/>
  <c r="J277"/>
  <c r="BK270"/>
  <c r="J262"/>
  <c r="J254"/>
  <c r="J242"/>
  <c r="J224"/>
  <c r="BK198"/>
  <c r="BK183"/>
  <c r="BK177"/>
  <c r="J156"/>
  <c r="BK145"/>
  <c r="J655"/>
  <c r="J649"/>
  <c r="BK640"/>
  <c r="J630"/>
  <c r="J618"/>
  <c r="J611"/>
  <c r="BK601"/>
  <c r="BK585"/>
  <c r="J560"/>
  <c r="J551"/>
  <c r="BK539"/>
  <c r="BK511"/>
  <c r="J496"/>
  <c r="BK476"/>
  <c r="J468"/>
  <c r="BK434"/>
  <c r="J429"/>
  <c r="BK420"/>
  <c r="BK405"/>
  <c r="J395"/>
  <c r="BK381"/>
  <c r="J377"/>
  <c r="BK361"/>
  <c r="BK327"/>
  <c r="J317"/>
  <c r="J283"/>
  <c r="BK274"/>
  <c r="J264"/>
  <c r="BK254"/>
  <c r="BK250"/>
  <c r="BK651"/>
  <c r="J644"/>
  <c r="BK638"/>
  <c r="J628"/>
  <c r="BK611"/>
  <c r="J590"/>
  <c r="BK569"/>
  <c r="BK562"/>
  <c r="BK556"/>
  <c r="J544"/>
  <c r="J526"/>
  <c r="BK484"/>
  <c r="J478"/>
  <c r="BK466"/>
  <c r="BK453"/>
  <c r="J438"/>
  <c r="BK428"/>
  <c r="BK414"/>
  <c r="BK407"/>
  <c r="J405"/>
  <c r="BK378"/>
  <c r="BK373"/>
  <c r="BK366"/>
  <c r="BK358"/>
  <c r="J345"/>
  <c r="BK317"/>
  <c r="J311"/>
  <c r="J279"/>
  <c r="BK266"/>
  <c r="BK240"/>
  <c r="J226"/>
  <c r="BK202"/>
  <c r="J188"/>
  <c r="J153"/>
  <c r="J145"/>
  <c r="J651"/>
  <c r="J640"/>
  <c r="BK624"/>
  <c r="J603"/>
  <c r="J598"/>
  <c r="J585"/>
  <c r="J567"/>
  <c r="J558"/>
  <c r="J553"/>
  <c r="BK535"/>
  <c r="BK524"/>
  <c r="BK514"/>
  <c r="BK504"/>
  <c r="BK492"/>
  <c r="J482"/>
  <c r="BK468"/>
  <c r="J460"/>
  <c r="BK451"/>
  <c r="BK441"/>
  <c r="J428"/>
  <c r="J412"/>
  <c r="BK386"/>
  <c r="J379"/>
  <c r="J368"/>
  <c r="BK360"/>
  <c r="BK342"/>
  <c r="J327"/>
  <c r="J307"/>
  <c r="BK262"/>
  <c r="BK244"/>
  <c r="BK221"/>
  <c r="BK192"/>
  <c r="J181"/>
  <c r="J174"/>
  <c r="BK155"/>
  <c r="BK144"/>
  <c i="7" r="J180"/>
  <c r="J177"/>
  <c r="BK173"/>
  <c r="BK170"/>
  <c r="J160"/>
  <c r="J153"/>
  <c r="BK149"/>
  <c r="BK143"/>
  <c r="BK137"/>
  <c r="BK131"/>
  <c r="J173"/>
  <c r="J169"/>
  <c r="J162"/>
  <c r="J158"/>
  <c r="BK153"/>
  <c r="BK148"/>
  <c r="J144"/>
  <c r="BK140"/>
  <c r="J128"/>
  <c r="J178"/>
  <c r="BK174"/>
  <c r="J166"/>
  <c r="J163"/>
  <c r="J148"/>
  <c r="J137"/>
  <c r="BK175"/>
  <c r="BK166"/>
  <c r="J159"/>
  <c r="BK155"/>
  <c r="BK150"/>
  <c r="BK145"/>
  <c r="BK134"/>
  <c r="BK128"/>
  <c i="8" r="BK130"/>
  <c r="J124"/>
  <c r="BK126"/>
  <c i="2" r="J634"/>
  <c r="J631"/>
  <c r="J624"/>
  <c r="BK617"/>
  <c r="BK603"/>
  <c r="J599"/>
  <c r="J592"/>
  <c r="J582"/>
  <c r="J566"/>
  <c r="BK539"/>
  <c r="J525"/>
  <c r="BK502"/>
  <c r="J496"/>
  <c r="J482"/>
  <c r="J470"/>
  <c r="BK463"/>
  <c r="BK458"/>
  <c r="BK445"/>
  <c r="BK426"/>
  <c r="J414"/>
  <c r="BK406"/>
  <c r="BK397"/>
  <c r="J377"/>
  <c r="J371"/>
  <c r="BK364"/>
  <c r="J347"/>
  <c r="J316"/>
  <c r="BK277"/>
  <c r="J263"/>
  <c r="J249"/>
  <c r="J235"/>
  <c r="BK225"/>
  <c r="BK209"/>
  <c r="J191"/>
  <c r="J174"/>
  <c r="BK149"/>
  <c r="BK147"/>
  <c r="BK140"/>
  <c r="J630"/>
  <c r="J628"/>
  <c r="BK624"/>
  <c r="J623"/>
  <c r="BK609"/>
  <c r="J602"/>
  <c r="BK590"/>
  <c r="J586"/>
  <c r="J561"/>
  <c r="J551"/>
  <c r="BK544"/>
  <c r="BK537"/>
  <c r="J529"/>
  <c r="J522"/>
  <c r="BK515"/>
  <c r="BK492"/>
  <c r="BK482"/>
  <c r="BK466"/>
  <c r="J452"/>
  <c r="J441"/>
  <c r="BK433"/>
  <c r="J426"/>
  <c r="J419"/>
  <c r="J403"/>
  <c r="BK392"/>
  <c r="BK380"/>
  <c r="BK372"/>
  <c r="BK369"/>
  <c r="J357"/>
  <c r="J352"/>
  <c r="BK341"/>
  <c r="BK307"/>
  <c r="J299"/>
  <c r="BK275"/>
  <c r="J255"/>
  <c r="J245"/>
  <c r="BK237"/>
  <c r="BK227"/>
  <c r="J204"/>
  <c r="BK191"/>
  <c r="J172"/>
  <c r="J160"/>
  <c r="BK631"/>
  <c r="BK621"/>
  <c r="J613"/>
  <c r="J609"/>
  <c r="J595"/>
  <c r="J575"/>
  <c r="BK566"/>
  <c r="BK551"/>
  <c r="BK532"/>
  <c r="J515"/>
  <c r="BK498"/>
  <c r="J484"/>
  <c r="J473"/>
  <c r="J466"/>
  <c r="BK452"/>
  <c r="J439"/>
  <c r="J423"/>
  <c r="BK417"/>
  <c r="J406"/>
  <c r="BK389"/>
  <c r="J380"/>
  <c r="BK366"/>
  <c r="BK357"/>
  <c r="J343"/>
  <c r="BK334"/>
  <c r="BK303"/>
  <c r="BK271"/>
  <c r="BK255"/>
  <c r="BK233"/>
  <c r="J188"/>
  <c r="BK178"/>
  <c r="BK168"/>
  <c r="J154"/>
  <c r="J143"/>
  <c r="BK575"/>
  <c r="BK543"/>
  <c r="J540"/>
  <c r="BK535"/>
  <c r="J532"/>
  <c r="BK522"/>
  <c r="BK505"/>
  <c r="BK480"/>
  <c r="J464"/>
  <c r="BK454"/>
  <c r="BK436"/>
  <c r="J410"/>
  <c r="J349"/>
  <c r="BK309"/>
  <c r="J297"/>
  <c r="J261"/>
  <c r="BK245"/>
  <c r="BK202"/>
  <c r="BK184"/>
  <c i="3" r="BK180"/>
  <c r="J172"/>
  <c r="J161"/>
  <c r="J155"/>
  <c r="J153"/>
  <c r="J149"/>
  <c r="J137"/>
  <c r="BK130"/>
  <c r="J176"/>
  <c r="BK173"/>
  <c r="J169"/>
  <c r="BK158"/>
  <c r="BK152"/>
  <c r="BK147"/>
  <c r="BK141"/>
  <c r="BK134"/>
  <c r="J179"/>
  <c r="J174"/>
  <c r="J164"/>
  <c r="BK161"/>
  <c r="J146"/>
  <c r="J142"/>
  <c r="J138"/>
  <c r="BK132"/>
  <c i="4" r="J642"/>
  <c r="BK635"/>
  <c r="J615"/>
  <c r="J602"/>
  <c r="J589"/>
  <c r="BK562"/>
  <c r="BK553"/>
  <c r="J548"/>
  <c r="J536"/>
  <c r="BK521"/>
  <c r="BK503"/>
  <c r="J489"/>
  <c r="J481"/>
  <c r="J464"/>
  <c r="BK454"/>
  <c r="BK437"/>
  <c r="J423"/>
  <c r="BK410"/>
  <c r="BK403"/>
  <c r="J389"/>
  <c r="J377"/>
  <c r="BK373"/>
  <c r="J359"/>
  <c r="J353"/>
  <c r="J343"/>
  <c r="J331"/>
  <c r="BK313"/>
  <c r="J303"/>
  <c r="J270"/>
  <c r="BK260"/>
  <c r="J248"/>
  <c r="BK226"/>
  <c r="BK214"/>
  <c r="BK203"/>
  <c r="BK177"/>
  <c r="BK147"/>
  <c r="J646"/>
  <c r="BK637"/>
  <c r="BK627"/>
  <c r="BK615"/>
  <c r="BK593"/>
  <c r="BK591"/>
  <c r="BK589"/>
  <c r="J585"/>
  <c r="J583"/>
  <c r="J575"/>
  <c r="J570"/>
  <c r="J559"/>
  <c r="BK557"/>
  <c r="J551"/>
  <c r="J550"/>
  <c r="BK546"/>
  <c r="J543"/>
  <c r="J541"/>
  <c r="J538"/>
  <c r="J532"/>
  <c r="BK525"/>
  <c r="J523"/>
  <c r="BK501"/>
  <c r="BK498"/>
  <c r="J496"/>
  <c r="J494"/>
  <c r="J491"/>
  <c r="BK489"/>
  <c r="BK477"/>
  <c r="J475"/>
  <c r="J469"/>
  <c r="J467"/>
  <c r="J458"/>
  <c r="BK449"/>
  <c r="BK440"/>
  <c r="J425"/>
  <c r="BK420"/>
  <c r="J393"/>
  <c r="BK377"/>
  <c r="J358"/>
  <c r="J329"/>
  <c r="J309"/>
  <c r="BK303"/>
  <c r="J275"/>
  <c r="J266"/>
  <c r="J238"/>
  <c r="BK228"/>
  <c r="J207"/>
  <c r="BK195"/>
  <c r="BK159"/>
  <c r="BK155"/>
  <c r="BK142"/>
  <c r="J635"/>
  <c r="J627"/>
  <c r="J623"/>
  <c r="BK613"/>
  <c r="BK602"/>
  <c r="J594"/>
  <c r="J580"/>
  <c r="J564"/>
  <c r="BK554"/>
  <c r="J546"/>
  <c r="J521"/>
  <c r="J513"/>
  <c r="J503"/>
  <c r="BK481"/>
  <c r="BK475"/>
  <c r="BK467"/>
  <c r="BK452"/>
  <c r="BK434"/>
  <c r="J340"/>
  <c r="BK283"/>
  <c r="J262"/>
  <c r="BK252"/>
  <c r="J244"/>
  <c r="BK224"/>
  <c r="J216"/>
  <c r="J192"/>
  <c r="J177"/>
  <c r="J162"/>
  <c r="J153"/>
  <c r="J147"/>
  <c r="BK139"/>
  <c r="BK649"/>
  <c r="J647"/>
  <c r="BK642"/>
  <c r="J629"/>
  <c r="BK606"/>
  <c r="BK570"/>
  <c r="BK559"/>
  <c r="BK543"/>
  <c r="J511"/>
  <c r="J498"/>
  <c r="BK479"/>
  <c r="J460"/>
  <c r="BK432"/>
  <c r="J424"/>
  <c r="BK416"/>
  <c r="J408"/>
  <c r="BK391"/>
  <c r="J381"/>
  <c r="J374"/>
  <c r="BK368"/>
  <c r="J364"/>
  <c r="BK347"/>
  <c r="BK329"/>
  <c r="J311"/>
  <c r="J283"/>
  <c r="BK270"/>
  <c r="J260"/>
  <c r="J252"/>
  <c r="J234"/>
  <c r="BK212"/>
  <c r="J195"/>
  <c r="BK181"/>
  <c r="J165"/>
  <c r="J150"/>
  <c r="BK144"/>
  <c i="5" r="J177"/>
  <c r="BK174"/>
  <c r="BK170"/>
  <c r="BK163"/>
  <c r="J158"/>
  <c r="J147"/>
  <c r="J141"/>
  <c r="J130"/>
  <c r="J180"/>
  <c r="BK178"/>
  <c r="BK171"/>
  <c r="BK165"/>
  <c r="J161"/>
  <c r="J152"/>
  <c r="BK149"/>
  <c r="J145"/>
  <c r="J134"/>
  <c r="BK180"/>
  <c r="J154"/>
  <c r="J149"/>
  <c r="BK141"/>
  <c r="J137"/>
  <c r="BK177"/>
  <c r="J173"/>
  <c r="J170"/>
  <c r="J166"/>
  <c r="BK159"/>
  <c r="BK156"/>
  <c r="J153"/>
  <c r="J146"/>
  <c r="J142"/>
  <c r="BK136"/>
  <c r="BK127"/>
  <c i="6" r="BK634"/>
  <c r="J624"/>
  <c r="BK609"/>
  <c r="BK598"/>
  <c r="J569"/>
  <c r="BK555"/>
  <c r="BK541"/>
  <c r="J522"/>
  <c r="J504"/>
  <c r="J486"/>
  <c r="J474"/>
  <c r="J469"/>
  <c r="J444"/>
  <c r="J431"/>
  <c r="BK424"/>
  <c r="BK416"/>
  <c r="J409"/>
  <c r="J393"/>
  <c r="J372"/>
  <c r="BK355"/>
  <c r="J349"/>
  <c r="BK331"/>
  <c r="BK315"/>
  <c r="BK283"/>
  <c r="J274"/>
  <c r="BK268"/>
  <c r="BK260"/>
  <c r="J250"/>
  <c r="BK246"/>
  <c r="BK236"/>
  <c r="BK216"/>
  <c r="J192"/>
  <c r="J171"/>
  <c r="J150"/>
  <c r="J141"/>
  <c r="BK655"/>
  <c r="BK652"/>
  <c r="BK644"/>
  <c r="J638"/>
  <c r="J620"/>
  <c r="J613"/>
  <c r="BK603"/>
  <c r="J596"/>
  <c r="BK575"/>
  <c r="BK558"/>
  <c r="J546"/>
  <c r="J514"/>
  <c r="BK501"/>
  <c r="BK488"/>
  <c r="BK474"/>
  <c r="BK456"/>
  <c r="BK431"/>
  <c r="J424"/>
  <c r="J411"/>
  <c r="BK400"/>
  <c r="BK385"/>
  <c r="BK379"/>
  <c r="BK375"/>
  <c r="BK333"/>
  <c r="J322"/>
  <c r="J305"/>
  <c r="BK281"/>
  <c r="J270"/>
  <c r="J260"/>
  <c r="BK252"/>
  <c r="J652"/>
  <c r="J647"/>
  <c r="J642"/>
  <c r="BK632"/>
  <c r="BK623"/>
  <c r="BK607"/>
  <c r="J588"/>
  <c r="BK567"/>
  <c r="BK559"/>
  <c r="J549"/>
  <c r="J541"/>
  <c r="J506"/>
  <c r="BK494"/>
  <c r="J472"/>
  <c r="J462"/>
  <c r="J451"/>
  <c r="BK444"/>
  <c r="BK429"/>
  <c r="BK422"/>
  <c r="BK411"/>
  <c r="J400"/>
  <c r="J391"/>
  <c r="J385"/>
  <c r="BK363"/>
  <c r="J355"/>
  <c r="BK349"/>
  <c r="J333"/>
  <c r="BK313"/>
  <c r="BK277"/>
  <c r="BK258"/>
  <c r="J236"/>
  <c r="BK224"/>
  <c r="J207"/>
  <c r="J195"/>
  <c r="BK174"/>
  <c r="BK147"/>
  <c r="BK654"/>
  <c r="BK645"/>
  <c r="J632"/>
  <c r="J623"/>
  <c r="J601"/>
  <c r="J594"/>
  <c r="BK580"/>
  <c r="J562"/>
  <c r="J555"/>
  <c r="BK548"/>
  <c r="BK528"/>
  <c r="BK522"/>
  <c r="J508"/>
  <c r="BK499"/>
  <c r="BK486"/>
  <c r="BK478"/>
  <c r="BK472"/>
  <c r="BK458"/>
  <c r="J449"/>
  <c r="BK436"/>
  <c r="BK418"/>
  <c r="BK391"/>
  <c r="J381"/>
  <c r="BK377"/>
  <c r="J366"/>
  <c r="BK347"/>
  <c r="J337"/>
  <c r="BK309"/>
  <c r="BK285"/>
  <c r="BK248"/>
  <c r="J228"/>
  <c r="BK214"/>
  <c r="J183"/>
  <c r="J165"/>
  <c r="BK156"/>
  <c r="J147"/>
  <c r="BK139"/>
  <c i="7" r="BK178"/>
  <c r="J175"/>
  <c r="BK162"/>
  <c r="J155"/>
  <c r="J150"/>
  <c r="BK144"/>
  <c r="J141"/>
  <c r="J134"/>
  <c r="J179"/>
  <c r="J171"/>
  <c r="J167"/>
  <c r="BK159"/>
  <c r="J149"/>
  <c r="BK147"/>
  <c r="J142"/>
  <c r="BK133"/>
  <c r="BK127"/>
  <c r="J176"/>
  <c r="BK169"/>
  <c r="J164"/>
  <c r="J156"/>
  <c r="J138"/>
  <c r="BK136"/>
  <c r="BK180"/>
  <c r="J170"/>
  <c r="J165"/>
  <c r="BK158"/>
  <c r="BK156"/>
  <c r="BK152"/>
  <c r="J146"/>
  <c r="J140"/>
  <c r="J131"/>
  <c i="8" r="J126"/>
  <c r="J128"/>
  <c i="2" l="1" r="BK159"/>
  <c r="J159"/>
  <c r="J101"/>
  <c r="R159"/>
  <c r="BK338"/>
  <c r="J338"/>
  <c r="J102"/>
  <c r="R338"/>
  <c r="BK351"/>
  <c r="J351"/>
  <c r="J103"/>
  <c r="R351"/>
  <c r="P359"/>
  <c r="BK407"/>
  <c r="J407"/>
  <c r="J105"/>
  <c r="P418"/>
  <c r="R438"/>
  <c r="R434"/>
  <c r="R465"/>
  <c r="R471"/>
  <c i="6" r="P138"/>
  <c r="T152"/>
  <c r="BK158"/>
  <c r="J158"/>
  <c r="J101"/>
  <c r="BK344"/>
  <c r="J344"/>
  <c r="J102"/>
  <c r="BK357"/>
  <c r="J357"/>
  <c r="J103"/>
  <c r="R365"/>
  <c r="R415"/>
  <c r="T426"/>
  <c r="T446"/>
  <c r="T442"/>
  <c r="P473"/>
  <c r="P479"/>
  <c r="R507"/>
  <c r="T561"/>
  <c r="T602"/>
  <c r="R641"/>
  <c i="7" r="BK126"/>
  <c r="J126"/>
  <c r="J99"/>
  <c r="R129"/>
  <c r="R135"/>
  <c r="P139"/>
  <c r="R168"/>
  <c i="6" r="T138"/>
  <c r="BK152"/>
  <c r="J152"/>
  <c r="J100"/>
  <c r="P158"/>
  <c r="T344"/>
  <c r="T357"/>
  <c r="P365"/>
  <c r="T415"/>
  <c r="P426"/>
  <c r="BK446"/>
  <c r="J446"/>
  <c r="J110"/>
  <c r="BK479"/>
  <c r="J479"/>
  <c r="J112"/>
  <c r="T507"/>
  <c r="BK561"/>
  <c r="J561"/>
  <c r="J114"/>
  <c r="R602"/>
  <c r="T641"/>
  <c i="7" r="R126"/>
  <c r="P129"/>
  <c r="BK135"/>
  <c r="J135"/>
  <c r="J101"/>
  <c r="T139"/>
  <c r="BK168"/>
  <c r="J168"/>
  <c r="J103"/>
  <c i="2" r="BK139"/>
  <c r="J139"/>
  <c r="J98"/>
  <c r="R139"/>
  <c r="BK153"/>
  <c r="J153"/>
  <c r="J100"/>
  <c r="R153"/>
  <c r="P159"/>
  <c r="P338"/>
  <c r="T338"/>
  <c r="P351"/>
  <c r="T351"/>
  <c r="R359"/>
  <c r="P407"/>
  <c r="T407"/>
  <c r="T418"/>
  <c r="BK438"/>
  <c r="J438"/>
  <c r="J110"/>
  <c r="P438"/>
  <c r="P434"/>
  <c r="BK465"/>
  <c r="J465"/>
  <c r="J111"/>
  <c r="BK471"/>
  <c r="J471"/>
  <c r="J112"/>
  <c r="BK475"/>
  <c r="J475"/>
  <c r="J113"/>
  <c r="P475"/>
  <c r="R475"/>
  <c r="BK499"/>
  <c r="J499"/>
  <c r="J114"/>
  <c r="R499"/>
  <c r="BK545"/>
  <c r="J545"/>
  <c r="J115"/>
  <c r="R545"/>
  <c r="BK581"/>
  <c r="J581"/>
  <c r="J116"/>
  <c r="R581"/>
  <c r="BK620"/>
  <c r="J620"/>
  <c r="J117"/>
  <c r="R620"/>
  <c i="3" r="BK126"/>
  <c r="J126"/>
  <c r="J99"/>
  <c r="R126"/>
  <c r="BK129"/>
  <c r="J129"/>
  <c r="J100"/>
  <c r="R129"/>
  <c r="BK135"/>
  <c r="J135"/>
  <c r="J101"/>
  <c r="R135"/>
  <c r="BK139"/>
  <c r="J139"/>
  <c r="J102"/>
  <c r="R139"/>
  <c r="BK168"/>
  <c r="J168"/>
  <c r="J103"/>
  <c r="T168"/>
  <c i="4" r="P138"/>
  <c r="R138"/>
  <c r="BK152"/>
  <c r="J152"/>
  <c r="J100"/>
  <c r="R152"/>
  <c r="BK158"/>
  <c r="J158"/>
  <c r="J101"/>
  <c r="R158"/>
  <c r="BK342"/>
  <c r="J342"/>
  <c r="J102"/>
  <c r="R342"/>
  <c r="BK355"/>
  <c r="J355"/>
  <c r="J103"/>
  <c r="R355"/>
  <c r="BK363"/>
  <c r="J363"/>
  <c r="J104"/>
  <c r="T363"/>
  <c r="P411"/>
  <c r="T411"/>
  <c r="P422"/>
  <c r="T422"/>
  <c r="P442"/>
  <c r="P438"/>
  <c r="R442"/>
  <c r="R438"/>
  <c r="BK470"/>
  <c r="J470"/>
  <c r="J111"/>
  <c r="P470"/>
  <c r="R470"/>
  <c r="T470"/>
  <c r="BK476"/>
  <c r="J476"/>
  <c r="J112"/>
  <c r="P476"/>
  <c r="R476"/>
  <c r="T476"/>
  <c r="BK504"/>
  <c r="J504"/>
  <c r="J113"/>
  <c r="R504"/>
  <c r="BK556"/>
  <c r="J556"/>
  <c r="J114"/>
  <c r="T556"/>
  <c r="P597"/>
  <c r="T597"/>
  <c r="P636"/>
  <c r="R636"/>
  <c i="5" r="BK126"/>
  <c r="J126"/>
  <c r="J99"/>
  <c r="R126"/>
  <c r="BK129"/>
  <c r="J129"/>
  <c r="J100"/>
  <c r="R129"/>
  <c r="BK135"/>
  <c r="J135"/>
  <c r="J101"/>
  <c r="R135"/>
  <c r="BK139"/>
  <c r="J139"/>
  <c r="J102"/>
  <c r="R139"/>
  <c r="BK168"/>
  <c r="J168"/>
  <c r="J103"/>
  <c r="R168"/>
  <c i="6" r="R138"/>
  <c r="R152"/>
  <c r="T158"/>
  <c r="P344"/>
  <c r="P357"/>
  <c r="T365"/>
  <c r="P415"/>
  <c r="BK426"/>
  <c r="J426"/>
  <c r="J106"/>
  <c r="R446"/>
  <c r="R442"/>
  <c r="R473"/>
  <c r="T479"/>
  <c r="P507"/>
  <c r="P561"/>
  <c r="P602"/>
  <c r="BK641"/>
  <c r="J641"/>
  <c r="J116"/>
  <c i="7" r="T126"/>
  <c r="T129"/>
  <c r="T135"/>
  <c r="R139"/>
  <c r="T168"/>
  <c i="2" r="P139"/>
  <c r="T139"/>
  <c r="P153"/>
  <c r="T153"/>
  <c r="T159"/>
  <c r="BK359"/>
  <c r="J359"/>
  <c r="J104"/>
  <c r="T359"/>
  <c r="R407"/>
  <c r="BK418"/>
  <c r="J418"/>
  <c r="J106"/>
  <c r="R418"/>
  <c r="T438"/>
  <c r="P465"/>
  <c r="T465"/>
  <c r="P471"/>
  <c r="T471"/>
  <c r="T475"/>
  <c r="P499"/>
  <c r="T499"/>
  <c r="P545"/>
  <c r="T545"/>
  <c r="P581"/>
  <c r="T581"/>
  <c r="P620"/>
  <c r="T620"/>
  <c i="3" r="P126"/>
  <c r="T126"/>
  <c r="P129"/>
  <c r="T129"/>
  <c r="P135"/>
  <c r="T135"/>
  <c r="P139"/>
  <c r="T139"/>
  <c r="P168"/>
  <c r="R168"/>
  <c i="4" r="BK138"/>
  <c r="J138"/>
  <c r="J98"/>
  <c r="T138"/>
  <c r="P152"/>
  <c r="T152"/>
  <c r="P158"/>
  <c r="T158"/>
  <c r="P342"/>
  <c r="T342"/>
  <c r="P355"/>
  <c r="T355"/>
  <c r="P363"/>
  <c r="R363"/>
  <c r="BK411"/>
  <c r="J411"/>
  <c r="J105"/>
  <c r="R411"/>
  <c r="BK422"/>
  <c r="J422"/>
  <c r="J106"/>
  <c r="R422"/>
  <c r="BK442"/>
  <c r="J442"/>
  <c r="J110"/>
  <c r="T442"/>
  <c r="T438"/>
  <c r="P504"/>
  <c r="T504"/>
  <c r="P556"/>
  <c r="R556"/>
  <c r="BK597"/>
  <c r="J597"/>
  <c r="J115"/>
  <c r="R597"/>
  <c r="BK636"/>
  <c r="J636"/>
  <c r="J116"/>
  <c r="T636"/>
  <c i="5" r="P126"/>
  <c r="T126"/>
  <c r="P129"/>
  <c r="T129"/>
  <c r="P135"/>
  <c r="T135"/>
  <c r="P139"/>
  <c r="T139"/>
  <c r="P168"/>
  <c r="T168"/>
  <c i="6" r="BK138"/>
  <c r="J138"/>
  <c r="J98"/>
  <c r="P152"/>
  <c r="R158"/>
  <c r="R344"/>
  <c r="R357"/>
  <c r="BK365"/>
  <c r="J365"/>
  <c r="J104"/>
  <c r="BK415"/>
  <c r="J415"/>
  <c r="J105"/>
  <c r="R426"/>
  <c r="P446"/>
  <c r="P442"/>
  <c r="BK473"/>
  <c r="J473"/>
  <c r="J111"/>
  <c r="T473"/>
  <c r="R479"/>
  <c r="BK507"/>
  <c r="J507"/>
  <c r="J113"/>
  <c r="R561"/>
  <c r="BK602"/>
  <c r="J602"/>
  <c r="J115"/>
  <c r="P641"/>
  <c i="7" r="P126"/>
  <c r="BK129"/>
  <c r="J129"/>
  <c r="J100"/>
  <c r="P135"/>
  <c r="BK139"/>
  <c r="J139"/>
  <c r="J102"/>
  <c r="P168"/>
  <c i="6" r="BK443"/>
  <c r="J443"/>
  <c r="J109"/>
  <c i="8" r="BK123"/>
  <c r="J123"/>
  <c r="J98"/>
  <c r="BK125"/>
  <c r="J125"/>
  <c r="J99"/>
  <c i="2" r="BK150"/>
  <c r="J150"/>
  <c r="J99"/>
  <c i="4" r="BK149"/>
  <c r="J149"/>
  <c r="J99"/>
  <c r="BK439"/>
  <c r="J439"/>
  <c r="J109"/>
  <c i="6" r="BK440"/>
  <c r="J440"/>
  <c r="J107"/>
  <c i="2" r="BK432"/>
  <c r="J432"/>
  <c r="J107"/>
  <c r="BK435"/>
  <c r="J435"/>
  <c r="J109"/>
  <c i="4" r="BK436"/>
  <c r="J436"/>
  <c r="J107"/>
  <c i="6" r="BK149"/>
  <c r="J149"/>
  <c r="J99"/>
  <c i="8" r="BK127"/>
  <c r="J127"/>
  <c r="J100"/>
  <c r="BK129"/>
  <c r="J129"/>
  <c r="J101"/>
  <c r="E85"/>
  <c r="F118"/>
  <c r="BF126"/>
  <c r="BF128"/>
  <c r="J115"/>
  <c r="BF124"/>
  <c r="BF130"/>
  <c i="7" r="J93"/>
  <c r="E113"/>
  <c r="BF131"/>
  <c r="BF138"/>
  <c r="BF145"/>
  <c r="BF147"/>
  <c r="BF153"/>
  <c r="BF157"/>
  <c r="BF158"/>
  <c r="BF164"/>
  <c r="BF169"/>
  <c r="BF172"/>
  <c r="BF174"/>
  <c r="BF177"/>
  <c r="BF179"/>
  <c r="F93"/>
  <c r="J94"/>
  <c r="J119"/>
  <c r="F122"/>
  <c r="BF130"/>
  <c r="BF132"/>
  <c r="BF133"/>
  <c r="BF134"/>
  <c r="BF141"/>
  <c r="BF144"/>
  <c r="BF150"/>
  <c r="BF154"/>
  <c r="BF162"/>
  <c r="BF163"/>
  <c r="BF165"/>
  <c r="BF175"/>
  <c r="BF127"/>
  <c r="BF136"/>
  <c r="BF137"/>
  <c r="BF142"/>
  <c r="BF143"/>
  <c r="BF146"/>
  <c r="BF148"/>
  <c r="BF149"/>
  <c r="BF155"/>
  <c r="BF156"/>
  <c r="BF159"/>
  <c r="BF160"/>
  <c r="BF161"/>
  <c r="BF166"/>
  <c r="BF170"/>
  <c r="BF171"/>
  <c r="BF178"/>
  <c r="BF128"/>
  <c r="BF140"/>
  <c r="BF151"/>
  <c r="BF152"/>
  <c r="BF167"/>
  <c r="BF173"/>
  <c r="BF176"/>
  <c r="BF180"/>
  <c i="6" r="J89"/>
  <c r="F92"/>
  <c r="BF141"/>
  <c r="BF145"/>
  <c r="BF153"/>
  <c r="BF162"/>
  <c r="BF171"/>
  <c r="BF174"/>
  <c r="BF179"/>
  <c r="BF181"/>
  <c r="BF226"/>
  <c r="BF236"/>
  <c r="BF250"/>
  <c r="BF254"/>
  <c r="BF264"/>
  <c r="BF270"/>
  <c r="BF283"/>
  <c r="BF322"/>
  <c r="BF327"/>
  <c r="BF333"/>
  <c r="BF358"/>
  <c r="BF361"/>
  <c r="BF363"/>
  <c r="BF366"/>
  <c r="BF370"/>
  <c r="BF373"/>
  <c r="BF378"/>
  <c r="BF379"/>
  <c r="BF380"/>
  <c r="BF383"/>
  <c r="BF395"/>
  <c r="BF411"/>
  <c r="BF420"/>
  <c r="BF427"/>
  <c r="BF431"/>
  <c r="BF447"/>
  <c r="BF453"/>
  <c r="BF458"/>
  <c r="BF462"/>
  <c r="BF496"/>
  <c r="BF541"/>
  <c r="BF551"/>
  <c r="BF555"/>
  <c r="BF556"/>
  <c r="BF560"/>
  <c r="BF575"/>
  <c r="BF594"/>
  <c r="BF596"/>
  <c r="BF598"/>
  <c r="BF616"/>
  <c r="BF620"/>
  <c r="BF623"/>
  <c r="BF638"/>
  <c r="BF642"/>
  <c r="BF647"/>
  <c r="BF652"/>
  <c r="E85"/>
  <c r="BF144"/>
  <c r="BF148"/>
  <c r="BF150"/>
  <c r="BF207"/>
  <c r="BF224"/>
  <c r="BF234"/>
  <c r="BF238"/>
  <c r="BF246"/>
  <c r="BF274"/>
  <c r="BF277"/>
  <c r="BF285"/>
  <c r="BF315"/>
  <c r="BF331"/>
  <c r="BF337"/>
  <c r="BF342"/>
  <c r="BF351"/>
  <c r="BF353"/>
  <c r="BF355"/>
  <c r="BF368"/>
  <c r="BF381"/>
  <c r="BF385"/>
  <c r="BF397"/>
  <c r="BF400"/>
  <c r="BF424"/>
  <c r="BF434"/>
  <c r="BF436"/>
  <c r="BF444"/>
  <c r="BF449"/>
  <c r="BF469"/>
  <c r="BF471"/>
  <c r="BF476"/>
  <c r="BF478"/>
  <c r="BF504"/>
  <c r="BF508"/>
  <c r="BF524"/>
  <c r="BF526"/>
  <c r="BF535"/>
  <c r="BF539"/>
  <c r="BF548"/>
  <c r="BF549"/>
  <c r="BF553"/>
  <c r="BF585"/>
  <c r="BF588"/>
  <c r="BF599"/>
  <c r="BF609"/>
  <c r="BF630"/>
  <c r="BF640"/>
  <c r="BF654"/>
  <c r="BF142"/>
  <c r="BF156"/>
  <c r="BF159"/>
  <c r="BF177"/>
  <c r="BF198"/>
  <c r="BF202"/>
  <c r="BF212"/>
  <c r="BF216"/>
  <c r="BF219"/>
  <c r="BF228"/>
  <c r="BF244"/>
  <c r="BF248"/>
  <c r="BF258"/>
  <c r="BF262"/>
  <c r="BF266"/>
  <c r="BF268"/>
  <c r="BF281"/>
  <c r="BF305"/>
  <c r="BF309"/>
  <c r="BF349"/>
  <c r="BF375"/>
  <c r="BF377"/>
  <c r="BF386"/>
  <c r="BF393"/>
  <c r="BF409"/>
  <c r="BF416"/>
  <c r="BF418"/>
  <c r="BF422"/>
  <c r="BF425"/>
  <c r="BF451"/>
  <c r="BF466"/>
  <c r="BF486"/>
  <c r="BF494"/>
  <c r="BF506"/>
  <c r="BF511"/>
  <c r="BF528"/>
  <c r="BF544"/>
  <c r="BF559"/>
  <c r="BF580"/>
  <c r="BF607"/>
  <c r="BF611"/>
  <c r="BF613"/>
  <c r="BF624"/>
  <c r="BF628"/>
  <c r="BF632"/>
  <c r="BF636"/>
  <c r="BF649"/>
  <c r="BF651"/>
  <c r="BF655"/>
  <c r="BF139"/>
  <c r="BF147"/>
  <c r="BF155"/>
  <c r="BF165"/>
  <c r="BF183"/>
  <c r="BF188"/>
  <c r="BF192"/>
  <c r="BF195"/>
  <c r="BF214"/>
  <c r="BF221"/>
  <c r="BF240"/>
  <c r="BF242"/>
  <c r="BF252"/>
  <c r="BF260"/>
  <c r="BF272"/>
  <c r="BF279"/>
  <c r="BF307"/>
  <c r="BF311"/>
  <c r="BF313"/>
  <c r="BF317"/>
  <c r="BF345"/>
  <c r="BF347"/>
  <c r="BF360"/>
  <c r="BF372"/>
  <c r="BF391"/>
  <c r="BF405"/>
  <c r="BF407"/>
  <c r="BF412"/>
  <c r="BF414"/>
  <c r="BF428"/>
  <c r="BF429"/>
  <c r="BF438"/>
  <c r="BF441"/>
  <c r="BF456"/>
  <c r="BF460"/>
  <c r="BF468"/>
  <c r="BF472"/>
  <c r="BF474"/>
  <c r="BF480"/>
  <c r="BF482"/>
  <c r="BF484"/>
  <c r="BF488"/>
  <c r="BF492"/>
  <c r="BF499"/>
  <c r="BF501"/>
  <c r="BF514"/>
  <c r="BF516"/>
  <c r="BF522"/>
  <c r="BF546"/>
  <c r="BF558"/>
  <c r="BF562"/>
  <c r="BF564"/>
  <c r="BF567"/>
  <c r="BF569"/>
  <c r="BF573"/>
  <c r="BF590"/>
  <c r="BF601"/>
  <c r="BF603"/>
  <c r="BF618"/>
  <c r="BF634"/>
  <c r="BF644"/>
  <c r="BF645"/>
  <c i="5" r="J91"/>
  <c r="E113"/>
  <c r="BF138"/>
  <c r="BF141"/>
  <c r="BF143"/>
  <c r="BF146"/>
  <c r="BF150"/>
  <c r="BF151"/>
  <c r="BF152"/>
  <c r="BF160"/>
  <c r="BF162"/>
  <c r="BF163"/>
  <c r="BF167"/>
  <c r="BF175"/>
  <c r="F122"/>
  <c r="BF130"/>
  <c r="BF132"/>
  <c r="BF145"/>
  <c r="BF149"/>
  <c r="BF155"/>
  <c r="BF180"/>
  <c r="BF128"/>
  <c r="BF133"/>
  <c r="BF136"/>
  <c r="BF144"/>
  <c r="BF147"/>
  <c r="BF153"/>
  <c r="BF154"/>
  <c r="BF157"/>
  <c r="BF169"/>
  <c r="BF170"/>
  <c r="BF173"/>
  <c r="BF174"/>
  <c r="BF176"/>
  <c r="BF177"/>
  <c r="BF179"/>
  <c r="BF127"/>
  <c r="BF131"/>
  <c r="BF134"/>
  <c r="BF137"/>
  <c r="BF140"/>
  <c r="BF142"/>
  <c r="BF148"/>
  <c r="BF156"/>
  <c r="BF158"/>
  <c r="BF159"/>
  <c r="BF161"/>
  <c r="BF164"/>
  <c r="BF165"/>
  <c r="BF166"/>
  <c r="BF171"/>
  <c r="BF172"/>
  <c r="BF178"/>
  <c i="4" r="F133"/>
  <c r="BF142"/>
  <c r="BF147"/>
  <c r="BF148"/>
  <c r="BF165"/>
  <c r="BF192"/>
  <c r="BF224"/>
  <c r="BF246"/>
  <c r="BF258"/>
  <c r="BF277"/>
  <c r="BF281"/>
  <c r="BF309"/>
  <c r="BF349"/>
  <c r="BF356"/>
  <c r="BF358"/>
  <c r="BF373"/>
  <c r="BF375"/>
  <c r="BF379"/>
  <c r="BF381"/>
  <c r="BF387"/>
  <c r="BF407"/>
  <c r="BF408"/>
  <c r="BF430"/>
  <c r="BF434"/>
  <c r="BF456"/>
  <c r="BF458"/>
  <c r="BF481"/>
  <c r="BF491"/>
  <c r="BF503"/>
  <c r="BF505"/>
  <c r="BF508"/>
  <c r="BF523"/>
  <c r="BF532"/>
  <c r="BF559"/>
  <c r="BF568"/>
  <c r="BF575"/>
  <c r="BF594"/>
  <c r="BF596"/>
  <c r="BF604"/>
  <c r="BF608"/>
  <c r="BF618"/>
  <c r="BF627"/>
  <c r="BF629"/>
  <c r="BF637"/>
  <c r="BF642"/>
  <c r="BF644"/>
  <c r="BF646"/>
  <c r="BF647"/>
  <c r="BF649"/>
  <c r="BF650"/>
  <c r="E85"/>
  <c r="BF145"/>
  <c r="BF150"/>
  <c r="BF153"/>
  <c r="BF155"/>
  <c r="BF159"/>
  <c r="BF162"/>
  <c r="BF171"/>
  <c r="BF174"/>
  <c r="BF179"/>
  <c r="BF181"/>
  <c r="BF198"/>
  <c r="BF207"/>
  <c r="BF212"/>
  <c r="BF216"/>
  <c r="BF219"/>
  <c r="BF221"/>
  <c r="BF226"/>
  <c r="BF240"/>
  <c r="BF242"/>
  <c r="BF250"/>
  <c r="BF260"/>
  <c r="BF270"/>
  <c r="BF315"/>
  <c r="BF335"/>
  <c r="BF343"/>
  <c r="BF345"/>
  <c r="BF361"/>
  <c r="BF366"/>
  <c r="BF369"/>
  <c r="BF377"/>
  <c r="BF389"/>
  <c r="BF401"/>
  <c r="BF403"/>
  <c r="BF410"/>
  <c r="BF416"/>
  <c r="BF418"/>
  <c r="BF423"/>
  <c r="BF427"/>
  <c r="BF447"/>
  <c r="BF460"/>
  <c r="BF466"/>
  <c r="BF471"/>
  <c r="BF475"/>
  <c r="BF477"/>
  <c r="BF483"/>
  <c r="BF489"/>
  <c r="BF494"/>
  <c r="BF501"/>
  <c r="BF511"/>
  <c r="BF513"/>
  <c r="BF519"/>
  <c r="BF521"/>
  <c r="BF525"/>
  <c r="BF551"/>
  <c r="BF555"/>
  <c r="BF557"/>
  <c r="BF562"/>
  <c r="BF589"/>
  <c r="BF593"/>
  <c r="BF602"/>
  <c r="BF611"/>
  <c r="BF615"/>
  <c r="BF619"/>
  <c r="BF633"/>
  <c r="BF635"/>
  <c r="J130"/>
  <c r="BF139"/>
  <c r="BF141"/>
  <c r="BF183"/>
  <c r="BF188"/>
  <c r="BF203"/>
  <c r="BF214"/>
  <c r="BF248"/>
  <c r="BF262"/>
  <c r="BF272"/>
  <c r="BF275"/>
  <c r="BF303"/>
  <c r="BF305"/>
  <c r="BF307"/>
  <c r="BF311"/>
  <c r="BF313"/>
  <c r="BF320"/>
  <c r="BF325"/>
  <c r="BF331"/>
  <c r="BF368"/>
  <c r="BF371"/>
  <c r="BF382"/>
  <c r="BF391"/>
  <c r="BF393"/>
  <c r="BF405"/>
  <c r="BF420"/>
  <c r="BF424"/>
  <c r="BF432"/>
  <c r="BF440"/>
  <c r="BF443"/>
  <c r="BF452"/>
  <c r="BF464"/>
  <c r="BF467"/>
  <c r="BF473"/>
  <c r="BF485"/>
  <c r="BF498"/>
  <c r="BF536"/>
  <c r="BF538"/>
  <c r="BF541"/>
  <c r="BF545"/>
  <c r="BF548"/>
  <c r="BF550"/>
  <c r="BF553"/>
  <c r="BF564"/>
  <c r="BF570"/>
  <c r="BF580"/>
  <c r="BF583"/>
  <c r="BF598"/>
  <c r="BF623"/>
  <c r="BF640"/>
  <c r="BF144"/>
  <c r="BF156"/>
  <c r="BF177"/>
  <c r="BF195"/>
  <c r="BF228"/>
  <c r="BF234"/>
  <c r="BF236"/>
  <c r="BF238"/>
  <c r="BF244"/>
  <c r="BF252"/>
  <c r="BF256"/>
  <c r="BF264"/>
  <c r="BF266"/>
  <c r="BF268"/>
  <c r="BF279"/>
  <c r="BF283"/>
  <c r="BF329"/>
  <c r="BF340"/>
  <c r="BF347"/>
  <c r="BF351"/>
  <c r="BF353"/>
  <c r="BF359"/>
  <c r="BF364"/>
  <c r="BF374"/>
  <c r="BF376"/>
  <c r="BF396"/>
  <c r="BF412"/>
  <c r="BF414"/>
  <c r="BF421"/>
  <c r="BF425"/>
  <c r="BF437"/>
  <c r="BF445"/>
  <c r="BF449"/>
  <c r="BF454"/>
  <c r="BF469"/>
  <c r="BF479"/>
  <c r="BF496"/>
  <c r="BF543"/>
  <c r="BF546"/>
  <c r="BF554"/>
  <c r="BF585"/>
  <c r="BF591"/>
  <c r="BF606"/>
  <c r="BF613"/>
  <c r="BF625"/>
  <c r="BF631"/>
  <c r="BF639"/>
  <c i="3" r="E113"/>
  <c r="BF127"/>
  <c r="BF137"/>
  <c r="BF138"/>
  <c r="BF142"/>
  <c r="BF145"/>
  <c r="BF148"/>
  <c r="BF159"/>
  <c r="BF161"/>
  <c r="BF162"/>
  <c r="BF163"/>
  <c r="BF165"/>
  <c r="BF167"/>
  <c r="BF170"/>
  <c r="BF173"/>
  <c r="BF178"/>
  <c r="BF132"/>
  <c r="BF140"/>
  <c r="BF144"/>
  <c r="BF150"/>
  <c r="BF151"/>
  <c r="BF174"/>
  <c r="BF175"/>
  <c r="BF179"/>
  <c r="J119"/>
  <c r="BF128"/>
  <c r="BF131"/>
  <c r="BF147"/>
  <c r="BF149"/>
  <c r="BF152"/>
  <c r="BF153"/>
  <c r="BF154"/>
  <c r="BF155"/>
  <c r="BF157"/>
  <c r="BF158"/>
  <c r="BF166"/>
  <c r="BF171"/>
  <c r="BF172"/>
  <c r="F94"/>
  <c r="BF130"/>
  <c r="BF133"/>
  <c r="BF134"/>
  <c r="BF136"/>
  <c r="BF141"/>
  <c r="BF143"/>
  <c r="BF146"/>
  <c r="BF156"/>
  <c r="BF160"/>
  <c r="BF164"/>
  <c r="BF169"/>
  <c r="BF176"/>
  <c r="BF177"/>
  <c r="BF180"/>
  <c i="2" r="J89"/>
  <c r="BF164"/>
  <c r="BF206"/>
  <c r="BF218"/>
  <c r="BF235"/>
  <c r="BF239"/>
  <c r="BF259"/>
  <c r="BF263"/>
  <c r="BF265"/>
  <c r="BF271"/>
  <c r="BF273"/>
  <c r="BF277"/>
  <c r="BF301"/>
  <c r="BF307"/>
  <c r="BF329"/>
  <c r="BF334"/>
  <c r="BF352"/>
  <c r="BF364"/>
  <c r="BF373"/>
  <c r="BF379"/>
  <c r="BF385"/>
  <c r="BF389"/>
  <c r="BF399"/>
  <c r="BF403"/>
  <c r="BF406"/>
  <c r="BF428"/>
  <c r="BF460"/>
  <c r="BF461"/>
  <c r="BF470"/>
  <c r="BF480"/>
  <c r="BF507"/>
  <c r="BF511"/>
  <c r="BF525"/>
  <c r="BF532"/>
  <c r="BF561"/>
  <c r="BF624"/>
  <c r="E85"/>
  <c r="F134"/>
  <c r="BF140"/>
  <c r="BF142"/>
  <c r="BF143"/>
  <c r="BF146"/>
  <c r="BF149"/>
  <c r="BF151"/>
  <c r="BF154"/>
  <c r="BF160"/>
  <c r="BF174"/>
  <c r="BF181"/>
  <c r="BF184"/>
  <c r="BF187"/>
  <c r="BF204"/>
  <c r="BF231"/>
  <c r="BF237"/>
  <c r="BF247"/>
  <c r="BF257"/>
  <c r="BF275"/>
  <c r="BF319"/>
  <c r="BF336"/>
  <c r="BF339"/>
  <c r="BF341"/>
  <c r="BF349"/>
  <c r="BF354"/>
  <c r="BF355"/>
  <c r="BF357"/>
  <c r="BF366"/>
  <c r="BF369"/>
  <c r="BF383"/>
  <c r="BF392"/>
  <c r="BF397"/>
  <c r="BF404"/>
  <c r="BF420"/>
  <c r="BF421"/>
  <c r="BF426"/>
  <c r="BF430"/>
  <c r="BF433"/>
  <c r="BF436"/>
  <c r="BF441"/>
  <c r="BF443"/>
  <c r="BF452"/>
  <c r="BF463"/>
  <c r="BF466"/>
  <c r="BF478"/>
  <c r="BF482"/>
  <c r="BF484"/>
  <c r="BF500"/>
  <c r="BF502"/>
  <c r="BF530"/>
  <c r="BF535"/>
  <c r="BF539"/>
  <c r="BF542"/>
  <c r="BF544"/>
  <c r="BF551"/>
  <c r="BF556"/>
  <c r="BF569"/>
  <c r="BF577"/>
  <c r="BF582"/>
  <c r="BF586"/>
  <c r="BF590"/>
  <c r="BF603"/>
  <c r="BF607"/>
  <c r="BF621"/>
  <c r="BF623"/>
  <c r="BF626"/>
  <c r="BF628"/>
  <c r="BF631"/>
  <c r="BF145"/>
  <c r="BF147"/>
  <c r="BF163"/>
  <c r="BF168"/>
  <c r="BF170"/>
  <c r="BF176"/>
  <c r="BF191"/>
  <c r="BF197"/>
  <c r="BF202"/>
  <c r="BF225"/>
  <c r="BF229"/>
  <c r="BF233"/>
  <c r="BF253"/>
  <c r="BF261"/>
  <c r="BF269"/>
  <c r="BF299"/>
  <c r="BF303"/>
  <c r="BF347"/>
  <c r="BF362"/>
  <c r="BF380"/>
  <c r="BF401"/>
  <c r="BF416"/>
  <c r="BF417"/>
  <c r="BF423"/>
  <c r="BF439"/>
  <c r="BF445"/>
  <c r="BF450"/>
  <c r="BF464"/>
  <c r="BF468"/>
  <c r="BF472"/>
  <c r="BF476"/>
  <c r="BF488"/>
  <c r="BF490"/>
  <c r="BF492"/>
  <c r="BF496"/>
  <c r="BF515"/>
  <c r="BF517"/>
  <c r="BF533"/>
  <c r="BF540"/>
  <c r="BF546"/>
  <c r="BF549"/>
  <c r="BF566"/>
  <c r="BF575"/>
  <c r="BF580"/>
  <c r="BF592"/>
  <c r="BF595"/>
  <c r="BF597"/>
  <c r="BF599"/>
  <c r="BF602"/>
  <c r="BF613"/>
  <c r="BF615"/>
  <c r="BF617"/>
  <c r="BF619"/>
  <c r="BF156"/>
  <c r="BF157"/>
  <c r="BF172"/>
  <c r="BF178"/>
  <c r="BF188"/>
  <c r="BF209"/>
  <c r="BF211"/>
  <c r="BF214"/>
  <c r="BF216"/>
  <c r="BF227"/>
  <c r="BF241"/>
  <c r="BF243"/>
  <c r="BF245"/>
  <c r="BF249"/>
  <c r="BF255"/>
  <c r="BF297"/>
  <c r="BF305"/>
  <c r="BF309"/>
  <c r="BF316"/>
  <c r="BF325"/>
  <c r="BF343"/>
  <c r="BF345"/>
  <c r="BF360"/>
  <c r="BF367"/>
  <c r="BF371"/>
  <c r="BF372"/>
  <c r="BF374"/>
  <c r="BF375"/>
  <c r="BF377"/>
  <c r="BF387"/>
  <c r="BF408"/>
  <c r="BF410"/>
  <c r="BF412"/>
  <c r="BF414"/>
  <c r="BF419"/>
  <c r="BF448"/>
  <c r="BF454"/>
  <c r="BF458"/>
  <c r="BF473"/>
  <c r="BF494"/>
  <c r="BF498"/>
  <c r="BF505"/>
  <c r="BF513"/>
  <c r="BF522"/>
  <c r="BF527"/>
  <c r="BF529"/>
  <c r="BF537"/>
  <c r="BF543"/>
  <c r="BF554"/>
  <c r="BF571"/>
  <c r="BF579"/>
  <c r="BF588"/>
  <c r="BF609"/>
  <c r="BF611"/>
  <c r="BF630"/>
  <c r="BF633"/>
  <c r="BF634"/>
  <c r="F36"/>
  <c i="1" r="BC96"/>
  <c r="AS94"/>
  <c i="3" r="F35"/>
  <c i="1" r="AZ97"/>
  <c i="3" r="F39"/>
  <c i="1" r="BD97"/>
  <c i="4" r="F36"/>
  <c i="1" r="BC99"/>
  <c i="5" r="F35"/>
  <c i="1" r="AZ100"/>
  <c i="6" r="F35"/>
  <c i="1" r="BB102"/>
  <c i="7" r="F35"/>
  <c i="1" r="AZ103"/>
  <c i="7" r="F37"/>
  <c i="1" r="BB103"/>
  <c i="8" r="F33"/>
  <c i="1" r="AZ104"/>
  <c i="8" r="F36"/>
  <c i="1" r="BC104"/>
  <c i="2" r="F35"/>
  <c i="1" r="BB96"/>
  <c i="2" r="J33"/>
  <c i="1" r="AV96"/>
  <c i="3" r="F38"/>
  <c i="1" r="BC97"/>
  <c i="4" r="F35"/>
  <c i="1" r="BB99"/>
  <c i="5" r="F37"/>
  <c i="1" r="BB100"/>
  <c i="5" r="F39"/>
  <c i="1" r="BD100"/>
  <c i="6" r="F33"/>
  <c i="1" r="AZ102"/>
  <c i="6" r="F37"/>
  <c i="1" r="BD102"/>
  <c i="2" r="F37"/>
  <c i="1" r="BD96"/>
  <c i="3" r="F37"/>
  <c i="1" r="BB97"/>
  <c i="4" r="J33"/>
  <c i="1" r="AV99"/>
  <c i="5" r="J35"/>
  <c i="1" r="AV100"/>
  <c i="6" r="F36"/>
  <c i="1" r="BC102"/>
  <c i="7" r="F38"/>
  <c i="1" r="BC103"/>
  <c i="7" r="J35"/>
  <c i="1" r="AV103"/>
  <c i="8" r="J33"/>
  <c i="1" r="AV104"/>
  <c i="8" r="F37"/>
  <c i="1" r="BD104"/>
  <c i="2" r="F33"/>
  <c i="1" r="AZ96"/>
  <c i="3" r="J35"/>
  <c i="1" r="AV97"/>
  <c i="4" r="F37"/>
  <c i="1" r="BD99"/>
  <c i="4" r="F33"/>
  <c i="1" r="AZ99"/>
  <c i="5" r="F38"/>
  <c i="1" r="BC100"/>
  <c i="6" r="J33"/>
  <c i="1" r="AV102"/>
  <c i="7" r="F39"/>
  <c i="1" r="BD103"/>
  <c i="8" r="F35"/>
  <c i="1" r="BB104"/>
  <c i="3" l="1" r="P125"/>
  <c i="1" r="AU97"/>
  <c i="2" r="P138"/>
  <c r="P137"/>
  <c i="1" r="AU96"/>
  <c i="7" r="T125"/>
  <c i="6" r="R137"/>
  <c r="R136"/>
  <c i="4" r="R137"/>
  <c r="R136"/>
  <c i="2" r="R138"/>
  <c r="R137"/>
  <c i="6" r="P137"/>
  <c r="P136"/>
  <c i="1" r="AU102"/>
  <c i="5" r="P125"/>
  <c i="1" r="AU100"/>
  <c i="5" r="R125"/>
  <c i="7" r="R125"/>
  <c i="6" r="T137"/>
  <c r="T136"/>
  <c i="2" r="T138"/>
  <c i="4" r="P137"/>
  <c r="P136"/>
  <c i="1" r="AU99"/>
  <c i="3" r="R125"/>
  <c i="7" r="P125"/>
  <c i="1" r="AU103"/>
  <c i="5" r="T125"/>
  <c i="4" r="T137"/>
  <c r="T136"/>
  <c i="3" r="T125"/>
  <c i="2" r="T434"/>
  <c r="T137"/>
  <c i="6" r="BK442"/>
  <c r="J442"/>
  <c r="J108"/>
  <c i="7" r="BK125"/>
  <c r="J125"/>
  <c i="8" r="BK122"/>
  <c r="J122"/>
  <c r="J97"/>
  <c i="3" r="BK125"/>
  <c r="J125"/>
  <c i="4" r="BK137"/>
  <c r="BK136"/>
  <c r="J136"/>
  <c r="J96"/>
  <c r="BK438"/>
  <c r="J438"/>
  <c r="J108"/>
  <c i="6" r="BK137"/>
  <c r="BK136"/>
  <c r="J136"/>
  <c r="J96"/>
  <c i="2" r="BK138"/>
  <c r="J138"/>
  <c r="J97"/>
  <c r="BK434"/>
  <c r="J434"/>
  <c r="J108"/>
  <c i="5" r="BK125"/>
  <c r="J125"/>
  <c r="J98"/>
  <c i="1" r="BB95"/>
  <c r="AX95"/>
  <c i="3" r="J36"/>
  <c i="1" r="AW97"/>
  <c r="AT97"/>
  <c i="4" r="F34"/>
  <c i="1" r="BA99"/>
  <c i="6" r="J34"/>
  <c i="1" r="AW102"/>
  <c r="AT102"/>
  <c i="2" r="J34"/>
  <c i="1" r="AW96"/>
  <c r="AT96"/>
  <c r="BC98"/>
  <c r="AY98"/>
  <c r="AZ98"/>
  <c r="AV98"/>
  <c i="5" r="J36"/>
  <c i="1" r="AW100"/>
  <c r="AT100"/>
  <c r="AZ101"/>
  <c r="AV101"/>
  <c r="BD101"/>
  <c i="7" r="J36"/>
  <c i="1" r="AW103"/>
  <c r="AT103"/>
  <c i="8" r="J34"/>
  <c i="1" r="AW104"/>
  <c r="AT104"/>
  <c i="8" r="F34"/>
  <c i="1" r="BA104"/>
  <c i="3" r="J32"/>
  <c i="1" r="AG97"/>
  <c r="BD95"/>
  <c r="AZ95"/>
  <c r="BC95"/>
  <c i="3" r="F36"/>
  <c i="1" r="BA97"/>
  <c i="4" r="J34"/>
  <c i="1" r="AW99"/>
  <c r="AT99"/>
  <c i="6" r="F34"/>
  <c i="1" r="BA102"/>
  <c i="7" r="J32"/>
  <c i="1" r="AG103"/>
  <c i="2" r="F34"/>
  <c i="1" r="BA96"/>
  <c r="BD98"/>
  <c r="BB98"/>
  <c r="AX98"/>
  <c i="5" r="F36"/>
  <c i="1" r="BA100"/>
  <c r="BB101"/>
  <c r="AX101"/>
  <c i="7" r="F36"/>
  <c i="1" r="BA103"/>
  <c r="BC101"/>
  <c r="AY101"/>
  <c i="3" l="1" r="J98"/>
  <c i="8" r="BK121"/>
  <c r="J121"/>
  <c r="J96"/>
  <c i="4" r="J137"/>
  <c r="J97"/>
  <c i="7" r="J98"/>
  <c i="6" r="J137"/>
  <c r="J97"/>
  <c i="2" r="BK137"/>
  <c r="J137"/>
  <c r="J96"/>
  <c i="7" r="J41"/>
  <c i="3" r="J41"/>
  <c i="1" r="AN97"/>
  <c r="AN103"/>
  <c r="AU101"/>
  <c r="AU98"/>
  <c i="4" r="J30"/>
  <c i="1" r="AG99"/>
  <c i="5" r="J32"/>
  <c i="1" r="AG100"/>
  <c r="BA95"/>
  <c r="AW95"/>
  <c r="BA98"/>
  <c r="AW98"/>
  <c r="AT98"/>
  <c r="AZ94"/>
  <c r="AV94"/>
  <c r="AK29"/>
  <c r="AU95"/>
  <c r="AU94"/>
  <c i="6" r="J30"/>
  <c i="1" r="AG102"/>
  <c r="AG101"/>
  <c r="AY95"/>
  <c r="BA101"/>
  <c r="AW101"/>
  <c r="AT101"/>
  <c r="AN101"/>
  <c r="BB94"/>
  <c r="W31"/>
  <c r="AV95"/>
  <c r="BC94"/>
  <c r="AY94"/>
  <c r="BD94"/>
  <c r="W33"/>
  <c i="5" l="1" r="J41"/>
  <c i="6" r="J39"/>
  <c i="4" r="J39"/>
  <c i="1" r="AN102"/>
  <c r="AN100"/>
  <c r="AN99"/>
  <c i="8" r="J30"/>
  <c i="1" r="AG104"/>
  <c r="AG98"/>
  <c r="W29"/>
  <c r="W32"/>
  <c r="AX94"/>
  <c i="2" r="J30"/>
  <c i="1" r="AG96"/>
  <c r="AG95"/>
  <c r="AG94"/>
  <c r="AK26"/>
  <c r="AT95"/>
  <c r="AN95"/>
  <c r="BA94"/>
  <c r="W30"/>
  <c l="1" r="AN96"/>
  <c i="8" r="J39"/>
  <c i="2" r="J39"/>
  <c i="1" r="AN104"/>
  <c r="AN98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<sst xmlns="http://schemas.openxmlformats.org/spreadsheetml/2006/main">
  <si>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</si>
  <si>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</si>
  <si>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</si>
  <si>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</si>
  <si>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</si>
  <si>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{227d1558-0974-4f1d-bba8-7709dc3549a6}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</si>
  <si>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</si>
  <si>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</si>
  <si>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</si>
  <si>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</si>
  <si>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</si>
  <si>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</si>
  <si>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</si>
  <si>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</si>
  <si>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</si>
  <si>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2022-096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</si>
  <si>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</si>
  <si>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</si>
  <si>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panelových domů Sušice II - 2.etapa</t>
  </si>
  <si>
    <t>KSO:</t>
  </si>
  <si>
    <t>CC-CZ:</t>
  </si>
  <si>
    <t>Místo:</t>
  </si>
  <si>
    <t>Sušice</t>
  </si>
  <si>
    <t>Datum:</t>
  </si>
  <si>
    <t>22. 12. 2022</t>
  </si>
  <si>
    <t>Zadavatel:</t>
  </si>
  <si>
    <t>IČ:</t>
  </si>
  <si>
    <t>Město Sušice</t>
  </si>
  <si>
    <t>DIČ:</t>
  </si>
  <si>
    <t>Uchazeč:</t>
  </si>
  <si>
    <t>Vyplň údaj</t>
  </si>
  <si>
    <t>Projektant:</t>
  </si>
  <si>
    <t>Ing. Jan Prášek</t>
  </si>
  <si>
    <t>True</t>
  </si>
  <si>
    <t>Zpracovatel:</t>
  </si>
  <si>
    <t>Pavel Hrba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</si>
  <si>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</si>
  <si>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_x000d_
Položky výkazu výměr jsou specifikovány pouze všeobecně, pro ocenění je nutné přihlédnout k podrobnější specifikaci materiálů a postupů, které jsou předmětem výkresové a textové části projektové dokumentace._x000d_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</si>
  <si>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</si>
  <si>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</si>
  <si>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</si>
  <si>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</si>
  <si>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</si>
  <si>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</si>
  <si>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</si>
  <si>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</si>
  <si>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</si>
  <si>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</si>
  <si>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</si>
  <si>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</si>
  <si>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</si>
  <si>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</si>
  <si>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</si>
  <si>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</si>
  <si>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</si>
  <si>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</si>
  <si>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</si>
  <si>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</si>
  <si>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</si>
  <si>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</si>
  <si>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</si>
  <si>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</si>
  <si>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</si>
  <si>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</si>
  <si>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</si>
  <si>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</si>
  <si>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</si>
  <si>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</si>
  <si>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</si>
  <si>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</si>
  <si>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</si>
  <si>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</si>
  <si>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</si>
  <si>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</si>
  <si>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</si>
  <si>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</si>
  <si>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</si>
  <si>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</si>
  <si>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</si>
  <si>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</si>
  <si>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</si>
  <si>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</si>
  <si>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</si>
  <si>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 xml:space="preserve">SO-01  Dvojsekce bytový dům č.p. 712, 713, Sušice</t>
  </si>
  <si>
    <t>STA</t>
  </si>
  <si>
    <t>{2888646c-c370-4e2d-a08a-4a742ece1381}</t>
  </si>
  <si>
    <t>/</t>
  </si>
  <si>
    <t>Soupis</t>
  </si>
  <si>
    <t>2</t>
  </si>
  <si>
    <t>###NOINSERT###</t>
  </si>
  <si>
    <t>011</t>
  </si>
  <si>
    <t xml:space="preserve">SO-01  Elektroinstalace</t>
  </si>
  <si>
    <t>{695a1204-beee-4beb-a075-1d85a38e59f9}</t>
  </si>
  <si>
    <t>02</t>
  </si>
  <si>
    <t xml:space="preserve">SO-02  Dvojsekce bytový dům č.p. 714, 715, Sušice</t>
  </si>
  <si>
    <t>{28ca8507-cac0-4d3f-af57-2f17e876e1cc}</t>
  </si>
  <si>
    <t>021</t>
  </si>
  <si>
    <t xml:space="preserve">SO-02  Elektroinstalace</t>
  </si>
  <si>
    <t>{56d859a0-44d4-4186-b21b-429e2e04f46c}</t>
  </si>
  <si>
    <t>03</t>
  </si>
  <si>
    <t xml:space="preserve">SO-03  Dvojsekce bytový dům č.p. 716, 717, Sušice</t>
  </si>
  <si>
    <t>{fa819d8a-aec7-408b-b76b-ded488399259}</t>
  </si>
  <si>
    <t>031</t>
  </si>
  <si>
    <t xml:space="preserve">SO-03  Elektroinstalace</t>
  </si>
  <si>
    <t>{6a9e0a07-1b25-44d7-8e98-9df01e14842c}</t>
  </si>
  <si>
    <t>04</t>
  </si>
  <si>
    <t>Vedlejší a ostatní rozpočtové náklady</t>
  </si>
  <si>
    <t>{e301f511-4b5c-4fb8-bbe2-a9a44f3c6624}</t>
  </si>
  <si>
    <t>KRYCÍ LIST SOUPISU PRACÍ</t>
  </si>
  <si>
    <t>Objekt:</t>
  </si>
  <si>
    <t xml:space="preserve">01 - SO-01  Dvojsekce bytový dům č.p. 712, 713, Sušice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</si>
  <si>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Položky výkazu výměr jsou specifikovány pouze všeobecně, pro ocenění je nutné přihlédnout k podrobnější specifikaci materiálů a postupů, které jsou předmětem výkresové a textové části projektové dokumentace.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</si>
  <si>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</si>
  <si>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</si>
  <si>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</si>
  <si>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</si>
  <si>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</si>
  <si>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</si>
  <si>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</si>
  <si>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</si>
  <si>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</si>
  <si>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62 - Úprava povrchů vnějších (specifikace viz. TZ odst. 5.5)</t>
  </si>
  <si>
    <t xml:space="preserve">    63 - Podlahy a podlahové konstrukce</t>
  </si>
  <si>
    <t xml:space="preserve">    64 - Osazování výplní otvorů</t>
  </si>
  <si>
    <t xml:space="preserve">    9 - Ostatní konstrukce a práce, lešení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</si>
  <si>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</si>
  <si>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</si>
  <si>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</si>
  <si>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</si>
  <si>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</si>
  <si>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</si>
  <si>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</si>
  <si>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</si>
  <si>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</si>
  <si>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</si>
  <si>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</si>
  <si>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</si>
  <si>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</si>
  <si>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</si>
  <si>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</si>
  <si>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</si>
  <si>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</si>
  <si>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</si>
  <si>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</si>
  <si>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</si>
  <si>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</si>
  <si>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</si>
  <si>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</si>
  <si>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</si>
  <si>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</si>
  <si>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</si>
  <si>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</si>
  <si>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</si>
  <si>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</si>
  <si>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</si>
  <si>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</si>
  <si>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</si>
  <si>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</si>
  <si>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</si>
  <si>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2022 02</t>
  </si>
  <si>
    <t>4</t>
  </si>
  <si>
    <t>-1368702339</t>
  </si>
  <si>
    <t>VV</t>
  </si>
  <si>
    <t>"Okapový chodníček" 1,25*0,7+(8,5+0,5*3+14)*0,7+1,5*1,1+4,2*0,4*2+(11,2+37,9+3,95)*0,7+0,95*1,6-0,4*0,6</t>
  </si>
  <si>
    <t>113107330</t>
  </si>
  <si>
    <t>Odstranění podkladu z betonu prostého tl do 100 mm strojně pl do 50 m2</t>
  </si>
  <si>
    <t>-204672191</t>
  </si>
  <si>
    <t>3</t>
  </si>
  <si>
    <t>122211101</t>
  </si>
  <si>
    <t>Odkopávky a prokopávky v hornině třídy těžitelnosti I, skupiny 3 ručně</t>
  </si>
  <si>
    <t>m3</t>
  </si>
  <si>
    <t>395633598</t>
  </si>
  <si>
    <t>"Okapový chodníček" (1,25*0,7+(8,5+0,5*3+14)*0,7+1,5*1,1+4,2*0,4*2+(11,2+37,9+3,95)*0,7+0,95*1,6-0,4*0,6)*0,15</t>
  </si>
  <si>
    <t>162651112</t>
  </si>
  <si>
    <t>Vodorovné přemístění přes 4 000 do 5000 m výkopku/sypaniny z horniny třídy těžitelnosti I skupiny 1 až 3</t>
  </si>
  <si>
    <t>-1234277609</t>
  </si>
  <si>
    <t>5</t>
  </si>
  <si>
    <t>171251201</t>
  </si>
  <si>
    <t>Uložení sypaniny na skládky nebo meziskládky</t>
  </si>
  <si>
    <t>1617941316</t>
  </si>
  <si>
    <t>6</t>
  </si>
  <si>
    <t>171201231</t>
  </si>
  <si>
    <t>Poplatek za uložení zeminy a kamení na recyklační skládce (skládkovné) kód odpadu 17 05 04</t>
  </si>
  <si>
    <t>t</t>
  </si>
  <si>
    <t>-1269584000</t>
  </si>
  <si>
    <t>9,165*1,75</t>
  </si>
  <si>
    <t>7</t>
  </si>
  <si>
    <t>181912112</t>
  </si>
  <si>
    <t>Úprava pláně v hornině třídy těžitelnosti I skupiny 3 se zhutněním ručně</t>
  </si>
  <si>
    <t>645367659</t>
  </si>
  <si>
    <t>Svislé a kompletní konstrukce</t>
  </si>
  <si>
    <t>8</t>
  </si>
  <si>
    <t>311272111</t>
  </si>
  <si>
    <t>Zdivo z pórobetonových tvárnic hladkých do P2 do 450 kg/m3 na tenkovrstvou maltu tl 250 mm</t>
  </si>
  <si>
    <t>1603116108</t>
  </si>
  <si>
    <t>"U vstupů" 1,4*2,6*2</t>
  </si>
  <si>
    <t>Vodorovné konstrukce</t>
  </si>
  <si>
    <t>9</t>
  </si>
  <si>
    <t>451317777</t>
  </si>
  <si>
    <t>Podklad nebo lože pod dlažbu vodorovný nebo do sklonu 1:5 z betonu prostého tl přes 50 do 100 mm</t>
  </si>
  <si>
    <t>1149550386</t>
  </si>
  <si>
    <t>10</t>
  </si>
  <si>
    <t>451577777</t>
  </si>
  <si>
    <t>Podklad nebo lože pod dlažbu vodorovný nebo do sklonu 1:5 z kameniva těženého tl přes 30 do 100 mm</t>
  </si>
  <si>
    <t>-515197593</t>
  </si>
  <si>
    <t>11</t>
  </si>
  <si>
    <t>451579777</t>
  </si>
  <si>
    <t>Příplatek ZKD 10 mm tl u podkladu nebo lože pod dlažbu z kameniva těženého</t>
  </si>
  <si>
    <t>343613045</t>
  </si>
  <si>
    <t>61,1*5</t>
  </si>
  <si>
    <t>62</t>
  </si>
  <si>
    <t>Úprava povrchů vnějších (specifikace viz. TZ odst. 5.5)</t>
  </si>
  <si>
    <t>12</t>
  </si>
  <si>
    <t>621131121</t>
  </si>
  <si>
    <t>Penetrační nátěr vnějších podhledů nanášený ručně</t>
  </si>
  <si>
    <t>-312942404</t>
  </si>
  <si>
    <t>"Stříška nad vstupy" 3,8*0,8*2</t>
  </si>
  <si>
    <t>"Nadpraží oken v suterénu" 0,6*0,2*53+0,9*0,2</t>
  </si>
  <si>
    <t>13</t>
  </si>
  <si>
    <t>621142001</t>
  </si>
  <si>
    <t>Potažení vnějších podhledů sklovláknitým pletivem vtlačeným do tenkovrstvé hmoty</t>
  </si>
  <si>
    <t>1656980007</t>
  </si>
  <si>
    <t>14</t>
  </si>
  <si>
    <t>621151011</t>
  </si>
  <si>
    <t>Penetrační silikátový nátěr vnějších pastovitých tenkovrstvých omítek podhledů</t>
  </si>
  <si>
    <t>-1521871666</t>
  </si>
  <si>
    <t>"Nad vstupy" 3,8*0,8*2</t>
  </si>
  <si>
    <t>"Podhledy lodžií" 3,1*1,35*32+3*1,35*14</t>
  </si>
  <si>
    <t>621221011</t>
  </si>
  <si>
    <t>Montáž kontaktního zateplení vnějších podhledů lepením a mechanickým kotvením desek z minerální vlny s podélnou orientací do betonu a zdiva tl přes 40 do 80 mm</t>
  </si>
  <si>
    <t>911218146</t>
  </si>
  <si>
    <t>16</t>
  </si>
  <si>
    <t>M</t>
  </si>
  <si>
    <t>63151520</t>
  </si>
  <si>
    <t>deska tepelně izolační minerální kontaktních fasád podélné vlákno λ=0,036 tl 60mm</t>
  </si>
  <si>
    <t>309424106</t>
  </si>
  <si>
    <t>190,62*1,05</t>
  </si>
  <si>
    <t>17</t>
  </si>
  <si>
    <t>621221021</t>
  </si>
  <si>
    <t>Montáž kontaktního zateplení vnějších podhledů lepením a mechanickým kotvením desek z minerální vlny s podélnou orientací do betonu a zdiva tl přes 80 do 120 mm</t>
  </si>
  <si>
    <t>2145959891</t>
  </si>
  <si>
    <t>"Podhled u vstupů" (1,4*0,75+0,25*0,1+1,6*0,35)*2</t>
  </si>
  <si>
    <t>18</t>
  </si>
  <si>
    <t>63151527</t>
  </si>
  <si>
    <t>deska tepelně izolační minerální kontaktních fasád podélné vlákno λ=0,036 tl 100mm</t>
  </si>
  <si>
    <t>10170963</t>
  </si>
  <si>
    <t>3,27*1,05</t>
  </si>
  <si>
    <t>19</t>
  </si>
  <si>
    <t>621251105</t>
  </si>
  <si>
    <t xml:space="preserve">Příplatek k cenám kontaktního zateplení podhledů za zápustnou montáž a použití  použití tepelněizolačních zátek z minerální vlny</t>
  </si>
  <si>
    <t>1056637142</t>
  </si>
  <si>
    <t>190,62+3,27</t>
  </si>
  <si>
    <t>20</t>
  </si>
  <si>
    <t>621335101</t>
  </si>
  <si>
    <t>Oprava cementové hladké omítky vnějších podhledů v rozsahu do 10 %</t>
  </si>
  <si>
    <t>-2107988316</t>
  </si>
  <si>
    <t>621531022</t>
  </si>
  <si>
    <t>Tenkovrstvá silikonová zrnitá omítka zrnitost 2,0 mm vnějších podhledů</t>
  </si>
  <si>
    <t>1039073170</t>
  </si>
  <si>
    <t>22</t>
  </si>
  <si>
    <t>622131121</t>
  </si>
  <si>
    <t>Penetrační nátěr vnějších stěn nanášený ručně</t>
  </si>
  <si>
    <t>829925172</t>
  </si>
  <si>
    <t>"Nad vstupy" 3,8*0,16*2+0,8*(0,16+0,2)/2*4</t>
  </si>
  <si>
    <t>"Ostění oken v suterénu" 0,2*(0,6*2*53+2,1*2)</t>
  </si>
  <si>
    <t>23</t>
  </si>
  <si>
    <t>622142001</t>
  </si>
  <si>
    <t>Potažení vnějších stěn sklovláknitým pletivem vtlačeným do tenkovrstvé hmoty</t>
  </si>
  <si>
    <t>-116704961</t>
  </si>
  <si>
    <t>24</t>
  </si>
  <si>
    <t>622151021</t>
  </si>
  <si>
    <t>Penetrační akrylátový nátěr vnějších mozaikových tenkovrstvých omítek stěn</t>
  </si>
  <si>
    <t>-257709820</t>
  </si>
  <si>
    <t>"Suterén" (0,7+36,5+0,8*4-5,7+3,95+36,5+11,2)*2,4-0,6*0,6*(17+9+27)-0,9*2,02</t>
  </si>
  <si>
    <t>"Ostění otvorů" (0,6*2*(17+9+27)+2,02*2)*0,2</t>
  </si>
  <si>
    <t>25</t>
  </si>
  <si>
    <t>622151011</t>
  </si>
  <si>
    <t>Penetrační silikátový nátěr vnějších pastovitých tenkovrstvých omítek stěn</t>
  </si>
  <si>
    <t>1921033150</t>
  </si>
  <si>
    <t>"Stříška nad vstupy" 1,234</t>
  </si>
  <si>
    <t>"Na PIR" 82,134+235,688</t>
  </si>
  <si>
    <t>"EPS" 1285,168</t>
  </si>
  <si>
    <t>"MV" 39,025+95,823+82,053</t>
  </si>
  <si>
    <t>"Ostění" 450,18*0,12+593,6*0,3</t>
  </si>
  <si>
    <t>26</t>
  </si>
  <si>
    <t>622211001</t>
  </si>
  <si>
    <t>Montáž kontaktního zateplení vnějších stěn lepením a mechanickým kotvením polystyrénových desek do betonu a zdiva tl do 40 mm</t>
  </si>
  <si>
    <t>1980934586</t>
  </si>
  <si>
    <t>"Suterén" (0,7+36,5-5,7+3,95+36,5+11,2)*2,5-0,6*0,6*(17+9+27)-0,9*2,02-3,8*1,05*2+0,8*1,45*4</t>
  </si>
  <si>
    <t>"PIR - lodžie" 1,35*2,535*3*8</t>
  </si>
  <si>
    <t>"Sokl lodžie - XPS 20mm" 1,35*3*8*0,1</t>
  </si>
  <si>
    <t>"Sokl lodžie - XPS 40mm" (1,35*5*8+3,1*32)*0,1</t>
  </si>
  <si>
    <t>27</t>
  </si>
  <si>
    <t>28375932</t>
  </si>
  <si>
    <t>deska EPS 70 fasádní λ=0,039 tl 40mm</t>
  </si>
  <si>
    <t>618588053</t>
  </si>
  <si>
    <t>"Suterén" 183,637*1,05-53,834</t>
  </si>
  <si>
    <t>28</t>
  </si>
  <si>
    <t>28376414</t>
  </si>
  <si>
    <t>deska z polystyrénu XPS, hrana polodrážková a hladký povrch 300kPA tl 20mm</t>
  </si>
  <si>
    <t>-2098222246</t>
  </si>
  <si>
    <t>"Sokl lodžie - XPS 20mm" 1,35*3*8*0,1*1,05</t>
  </si>
  <si>
    <t>29</t>
  </si>
  <si>
    <t>28376416</t>
  </si>
  <si>
    <t>deska z polystyrénu XPS, hrana polodrážková a hladký povrch 300kPA tl 40mm</t>
  </si>
  <si>
    <t>1670757508</t>
  </si>
  <si>
    <t>"Nad terénem" (0,7+36,5+0,8*4-5,7+3,95+36,5+11,2-0,9)*0,6*1,05</t>
  </si>
  <si>
    <t>"Sokl - lodžie" (1,35*5*8+3,1*32)*0,1*1,05</t>
  </si>
  <si>
    <t>30</t>
  </si>
  <si>
    <t>28376534-R</t>
  </si>
  <si>
    <t>deska izolační PIR fasádní tl.40mm</t>
  </si>
  <si>
    <t>1539649725</t>
  </si>
  <si>
    <t>"PIR - lodžie" 1,35*2,535*4*6*1,05</t>
  </si>
  <si>
    <t>31</t>
  </si>
  <si>
    <t>622211011</t>
  </si>
  <si>
    <t>Montáž kontaktního zateplení vnějších stěn lepením a mechanickým kotvením polystyrénových desek do betonu a zdiva tl přes 40 do 80 mm</t>
  </si>
  <si>
    <t>-1019831063</t>
  </si>
  <si>
    <t>"Lodžie - PIR 60mm" (1,35*5*8+3,1*32)*2,535-0,75*2,375*32-1,98*1,51*32</t>
  </si>
  <si>
    <t xml:space="preserve">"Sokl lodžie - XPS 80mm" 1,35*2*14*0,1 </t>
  </si>
  <si>
    <t>32</t>
  </si>
  <si>
    <t>28376536-R</t>
  </si>
  <si>
    <t>deska izolační PIR fasádní tl.60mm</t>
  </si>
  <si>
    <t>-902704115</t>
  </si>
  <si>
    <t>235,688*1,05</t>
  </si>
  <si>
    <t>33</t>
  </si>
  <si>
    <t>28376421</t>
  </si>
  <si>
    <t>deska z polystyrénu XPS, hrana polodrážková a hladký povrch 300kPA tl 80mm</t>
  </si>
  <si>
    <t>-588734429</t>
  </si>
  <si>
    <t>"Sokl lodžie" 1,35*2*14*0,1*1,05</t>
  </si>
  <si>
    <t>34</t>
  </si>
  <si>
    <t>622211031</t>
  </si>
  <si>
    <t xml:space="preserve">Montáž kontaktního zateplení vnějších stěn lepením a mechanickým kotvením polystyrénových desek  do betonu a zdiva tl přes 120 do 160 mm</t>
  </si>
  <si>
    <t>924910381</t>
  </si>
  <si>
    <t>"Celková plocha" (11,48+36,68)*2*(25,81-2,39)</t>
  </si>
  <si>
    <t>"Odpočet sousedních objektů" -6,65*11,5-5,9*2,14</t>
  </si>
  <si>
    <t>"Odpočet lodžií" -3,2*19,6*2-(6,6+3,1*2)*22,34</t>
  </si>
  <si>
    <t>"Odpočet oken" -2,1*1,6*112</t>
  </si>
  <si>
    <t>"Odpočet vstupů" -3,1*1,9*2</t>
  </si>
  <si>
    <t>"Odpočet vaty" -82,053</t>
  </si>
  <si>
    <t>35</t>
  </si>
  <si>
    <t>28375951</t>
  </si>
  <si>
    <t>deska EPS 70 fasádní λ=0,039 tl 140mm</t>
  </si>
  <si>
    <t>-843135158</t>
  </si>
  <si>
    <t>1285,168*1,05-11,718</t>
  </si>
  <si>
    <t>36</t>
  </si>
  <si>
    <t>28376424</t>
  </si>
  <si>
    <t>deska z polystyrénu XPS, hrana polodrážková a hladký povrch 300kPA tl 140mm</t>
  </si>
  <si>
    <t>-1759458994</t>
  </si>
  <si>
    <t>"Nad střechami sousedních objektů" (8+10,6)*0,6*1,05</t>
  </si>
  <si>
    <t>37</t>
  </si>
  <si>
    <t>622212001</t>
  </si>
  <si>
    <t>Montáž kontaktního zateplení vnějšího ostění, nadpraží nebo parapetu hl. špalety do 200 mm lepením desek z polystyrenu tl do 40 mm</t>
  </si>
  <si>
    <t>m</t>
  </si>
  <si>
    <t>-547625475</t>
  </si>
  <si>
    <t>"Okna lodžií - parapet" 2,1*14+1,98*32</t>
  </si>
  <si>
    <t>38</t>
  </si>
  <si>
    <t>28376533-R</t>
  </si>
  <si>
    <t>deska izolační PIR fasádní tl.30mm</t>
  </si>
  <si>
    <t>1036319490</t>
  </si>
  <si>
    <t>92,76*0,12*1,05</t>
  </si>
  <si>
    <t>39</t>
  </si>
  <si>
    <t>622212051</t>
  </si>
  <si>
    <t>Montáž kontaktního zateplení vnějšího ostění, nadpraží nebo parapetu hl. špalety do 400 mm lepením desek z polystyrenu tl do 40 mm</t>
  </si>
  <si>
    <t>-1617555245</t>
  </si>
  <si>
    <t>"Okna 2100/1600m - parapet" 2,1*112</t>
  </si>
  <si>
    <t>40</t>
  </si>
  <si>
    <t>28376415</t>
  </si>
  <si>
    <t>deska z polystyrénu XPS, hrana polodrážková a hladký povrch 300kPA tl 30mm</t>
  </si>
  <si>
    <t>289292205</t>
  </si>
  <si>
    <t>235,2*0,3*1,05</t>
  </si>
  <si>
    <t>41</t>
  </si>
  <si>
    <t>622221101</t>
  </si>
  <si>
    <t>Montáž kontaktního zateplení vnějších stěn lepením a mechanickým kotvením desek z minerální vlny s kolmou orientací do zdiva a betonu tl do 40 mm</t>
  </si>
  <si>
    <t>456719992</t>
  </si>
  <si>
    <t>"Čela lodžiových podest" (3,1*32+3*14)*0,24</t>
  </si>
  <si>
    <t>42</t>
  </si>
  <si>
    <t>63151506</t>
  </si>
  <si>
    <t>deska tepelně izolační minerální kontaktních fasád kolmé vlákno λ=0,040-0,041 tl 30mm</t>
  </si>
  <si>
    <t>-1436863030</t>
  </si>
  <si>
    <t>33,888*1,05</t>
  </si>
  <si>
    <t>43</t>
  </si>
  <si>
    <t>622221013</t>
  </si>
  <si>
    <t>Montáž kontaktního zateplení vnějších stěn lepením a mechanickým kotvením desek z minerální vlny s podélnou orientací do dřeva přes 40 do 80 mm</t>
  </si>
  <si>
    <t>-773967626</t>
  </si>
  <si>
    <t>"Lodžie na schodištích" 3,1*14*2,535-0,8*2,375*14-2,1*1,51*14</t>
  </si>
  <si>
    <t>44</t>
  </si>
  <si>
    <t>-1064014905</t>
  </si>
  <si>
    <t>39,025*1,05</t>
  </si>
  <si>
    <t>45</t>
  </si>
  <si>
    <t>622221023</t>
  </si>
  <si>
    <t>Montáž kontaktního zateplení vnějších stěn lepením a mechanickým kotvením desek z minerální vlny s podélnou orientací do dřeva přes 80 do 120 mm</t>
  </si>
  <si>
    <t>1283283810</t>
  </si>
  <si>
    <t>"Boky lodžií u schodiště" 1,35*2,535*2*7*2</t>
  </si>
  <si>
    <t>46</t>
  </si>
  <si>
    <t>2015439401</t>
  </si>
  <si>
    <t>95,823*1,05</t>
  </si>
  <si>
    <t>47</t>
  </si>
  <si>
    <t>622221031</t>
  </si>
  <si>
    <t>Montáž kontaktního zateplení vnějších stěn lepením a mechanickým kotvením TI z minerální vlny s podélnou orientací do zdiva a betonu tl přes 120 do 160 mm</t>
  </si>
  <si>
    <t>14279230</t>
  </si>
  <si>
    <t>"Pás u zakládací lišty" ((11,48+36,68)*2-6,65-5,9-3,1*2)*0,3</t>
  </si>
  <si>
    <t>"Nad schodištěm" 3,8*2,6*2</t>
  </si>
  <si>
    <t>"U sousedních objektů" 0,9*(21,2+11,8)+0,79*11,8</t>
  </si>
  <si>
    <t>48</t>
  </si>
  <si>
    <t>63151531</t>
  </si>
  <si>
    <t>deska tepelně izolační minerální kontaktních fasád podélné vlákno λ=0,036 tl 140mm</t>
  </si>
  <si>
    <t>-326096756</t>
  </si>
  <si>
    <t>82,053*1,05</t>
  </si>
  <si>
    <t>49</t>
  </si>
  <si>
    <t>622222001</t>
  </si>
  <si>
    <t>Montáž kontaktního zateplení vnějšího ostění, nadpraží nebo parapetu hl. špalety do 200 mm lepením desek z minerální vlny tl do 40 mm</t>
  </si>
  <si>
    <t>-1913885309</t>
  </si>
  <si>
    <t>"Lodžie" 2,1*14+1,98*32+2,375*2*46+1,51*2*46</t>
  </si>
  <si>
    <t>50</t>
  </si>
  <si>
    <t>622222051</t>
  </si>
  <si>
    <t>Montáž kontaktního zateplení vnějšího ostění, nadpraží nebo parapetu hl. špalety do 400 mm lepením desek z minerální vlny tl do 40 mm</t>
  </si>
  <si>
    <t>1598806369</t>
  </si>
  <si>
    <t>"Okna 2100/1600m" (2,1+1,6*2)*112</t>
  </si>
  <si>
    <t>51</t>
  </si>
  <si>
    <t>1794943709</t>
  </si>
  <si>
    <t>(450,18*0,12+593,6*0,3)*1,05</t>
  </si>
  <si>
    <t>52</t>
  </si>
  <si>
    <t>622251101</t>
  </si>
  <si>
    <t>Příplatek k cenám kontaktního zateplení vnějších stěn za zápustnou montáž a použití tepelněizolačních zátek z polystyrenu</t>
  </si>
  <si>
    <t>-1386672077</t>
  </si>
  <si>
    <t>284,331+239,468+1285,168</t>
  </si>
  <si>
    <t>53</t>
  </si>
  <si>
    <t>622251105</t>
  </si>
  <si>
    <t>Příplatek k cenám kontaktního zateplení vnějších stěn za zápustnou montáž a použití použití tepelněizolačních zátek z minerální vlny</t>
  </si>
  <si>
    <t>803216346</t>
  </si>
  <si>
    <t>33,888+39,025+95,823</t>
  </si>
  <si>
    <t>54</t>
  </si>
  <si>
    <t>622252001</t>
  </si>
  <si>
    <t>Montáž profilů kontaktního zateplení připevněných mechanicky</t>
  </si>
  <si>
    <t>-1031308427</t>
  </si>
  <si>
    <t>"Základová lišta nad 1.PP" (11,48+36,68)*2-5,9-6,69-3,1*2</t>
  </si>
  <si>
    <t>"Lodžie" 1,35*2*46+3,1*32+3*14</t>
  </si>
  <si>
    <t>"Na střeše sousedních objektů" 5,9+6,69</t>
  </si>
  <si>
    <t>55</t>
  </si>
  <si>
    <t>59051651</t>
  </si>
  <si>
    <t>profil zakládací Al tl 0,7mm pro ETICS pro izolant tl 140mm s okapničkou</t>
  </si>
  <si>
    <t>1536175465</t>
  </si>
  <si>
    <t>(77,53+12,59)*1,1</t>
  </si>
  <si>
    <t>56</t>
  </si>
  <si>
    <t>59051648</t>
  </si>
  <si>
    <t>profil zakládací Al tl 0,7mm pro ETICS pro izolant tl 40mm s okapničkou</t>
  </si>
  <si>
    <t>-438842785</t>
  </si>
  <si>
    <t>"Bok lodžie" 1,35*32*1,1</t>
  </si>
  <si>
    <t>57</t>
  </si>
  <si>
    <t>59051643</t>
  </si>
  <si>
    <t>profil zakládací Al tl 0,7mm pro ETICS pro izolant tl 60mm s okapničkou</t>
  </si>
  <si>
    <t>2104093133</t>
  </si>
  <si>
    <t>"Lodžie" (3,1*32+3*14+1,35*32)*1,1</t>
  </si>
  <si>
    <t>58</t>
  </si>
  <si>
    <t>59051647</t>
  </si>
  <si>
    <t>profil zakládací Al tl 0,7mm pro ETICS pro izolant tl 100mm s okapničkou</t>
  </si>
  <si>
    <t>-2125017</t>
  </si>
  <si>
    <t>1,35*2*14*1,1</t>
  </si>
  <si>
    <t>59</t>
  </si>
  <si>
    <t>622252002</t>
  </si>
  <si>
    <t>Montáž profilů kontaktního zateplení lepených</t>
  </si>
  <si>
    <t>989828594</t>
  </si>
  <si>
    <t>Rohový profil :</t>
  </si>
  <si>
    <t>Rohové profily okolo výplní otvorů jsou kalkulována v položce "zateplení ostění" !!</t>
  </si>
  <si>
    <t>"Suterén - otvory" 0,6*2*(17+9+27)+0,9+2,02*2</t>
  </si>
  <si>
    <t>"Rohy lodžií" 2,6*2*46</t>
  </si>
  <si>
    <t>"Rohy vstupů" 1,4*4+2,6*4*2</t>
  </si>
  <si>
    <t>"Rohy objektu" 25,81*4-20,4</t>
  </si>
  <si>
    <t>Rohový profil s okapničkou :</t>
  </si>
  <si>
    <t>"Podhled lodžií" 3,1*46</t>
  </si>
  <si>
    <t>"Vstupy" (3,8+0,8*2)*2</t>
  </si>
  <si>
    <t>Parapetní profil :</t>
  </si>
  <si>
    <t>"Suterén" 0,6*(17+9+278)</t>
  </si>
  <si>
    <t>"Okna" 2,1*112</t>
  </si>
  <si>
    <t>"Lodžie" 1,98*32+2,1*14</t>
  </si>
  <si>
    <t>Začišťovací APU lišty :</t>
  </si>
  <si>
    <t>"Okna" (2,1+1,6*2)*112+0,6*3*53</t>
  </si>
  <si>
    <t>"Lodžie" 1,98*32+0,75*32+2,1*14+0,8*14+2,375*46*2+1,51*46*2</t>
  </si>
  <si>
    <t>"Dveře" 0,9+2,02*2+2,6*4+1,5*2</t>
  </si>
  <si>
    <t>"Dilatace - u sousedního objektu" 20,4*2+12,2*2</t>
  </si>
  <si>
    <t>"Atikový" (11,48+36,68)*2</t>
  </si>
  <si>
    <t>60</t>
  </si>
  <si>
    <t>63127464</t>
  </si>
  <si>
    <t>profil rohový Al 15x15mm s výztužnou tkaninou š 100mm pro ETICS</t>
  </si>
  <si>
    <t>-1940131991</t>
  </si>
  <si>
    <t>416,98*1,1</t>
  </si>
  <si>
    <t>61</t>
  </si>
  <si>
    <t>59051502</t>
  </si>
  <si>
    <t>profil dilatační rohový PVC s výztužnou tkaninou pro ETICS</t>
  </si>
  <si>
    <t>1294726396</t>
  </si>
  <si>
    <t>65,2*1,1</t>
  </si>
  <si>
    <t>59051476</t>
  </si>
  <si>
    <t>profil začišťovací PVC 9mm s výztužnou tkaninou pro ostění ETICS</t>
  </si>
  <si>
    <t>1184338673</t>
  </si>
  <si>
    <t>1192,72*1,1</t>
  </si>
  <si>
    <t>63</t>
  </si>
  <si>
    <t>59051510</t>
  </si>
  <si>
    <t>profil rohový s okapnicí PVC s výztužnou tkaninou pro nadpraží ETICS</t>
  </si>
  <si>
    <t>904612753</t>
  </si>
  <si>
    <t>153,4*1,1</t>
  </si>
  <si>
    <t>64</t>
  </si>
  <si>
    <t>59051512</t>
  </si>
  <si>
    <t>profil začišťovací s okapnicí PVC s výztužnou tkaninou pro parapet ETICS</t>
  </si>
  <si>
    <t>-523283844</t>
  </si>
  <si>
    <t>510,36*1,1</t>
  </si>
  <si>
    <t>65</t>
  </si>
  <si>
    <t>28342206</t>
  </si>
  <si>
    <t>profil ukončovací PVC s výztužnou tkaninu pro ukončení atiky ETICS</t>
  </si>
  <si>
    <t>2077894613</t>
  </si>
  <si>
    <t>96,32*1,1</t>
  </si>
  <si>
    <t>66</t>
  </si>
  <si>
    <t>622335101</t>
  </si>
  <si>
    <t>Oprava cementové hladké omítky vnějších stěn v rozsahu do 10 %</t>
  </si>
  <si>
    <t>1098960264</t>
  </si>
  <si>
    <t>"Suterén" 206,41</t>
  </si>
  <si>
    <t>"PIR" 100,694+239,468</t>
  </si>
  <si>
    <t>"Ostění" 450,18*0,06+593,6*0,15</t>
  </si>
  <si>
    <t>"Parapety" 92,76*0,06+235,2*0,15</t>
  </si>
  <si>
    <t>67</t>
  </si>
  <si>
    <t>622511112</t>
  </si>
  <si>
    <t>Tenkovrstvá akrylátová mozaiková střednězrnná omítka vnějších stěn</t>
  </si>
  <si>
    <t>678157418</t>
  </si>
  <si>
    <t>"Ostění otvorů" (0,6*3*(17+9+27)+0,9+2,02*2)*0,2</t>
  </si>
  <si>
    <t>68</t>
  </si>
  <si>
    <t>622531022</t>
  </si>
  <si>
    <t>Tenkovrstvá silikonová zrnitá omítka zrnitost 2,0 mm vnějších stěn</t>
  </si>
  <si>
    <t>-1067227300</t>
  </si>
  <si>
    <t>69</t>
  </si>
  <si>
    <t>624635311</t>
  </si>
  <si>
    <t>Tmelení akrylátovým tmelem spáry průřezu přes 200 do 400 mm2</t>
  </si>
  <si>
    <t>-1999618516</t>
  </si>
  <si>
    <t>Spáry mezi panely :</t>
  </si>
  <si>
    <t>"Svisle" 23,42*(11*2+3)-18*2-10,4*2</t>
  </si>
  <si>
    <t>"Vodorovně" (11,48+36,68*2)*9-5,9*7-6,69*4</t>
  </si>
  <si>
    <t>70</t>
  </si>
  <si>
    <t>629991011</t>
  </si>
  <si>
    <t>Zakrytí výplní otvorů a svislých ploch fólií přilepenou lepící páskou</t>
  </si>
  <si>
    <t>-1684398690</t>
  </si>
  <si>
    <t>"Suterén" 0,6*0,6*(17+9+27)+0,9*2,02</t>
  </si>
  <si>
    <t>"Okna 1.-8.NP" 2,1*1,6*(48*2+16)</t>
  </si>
  <si>
    <t>"Lodžie 1.-8.NP" (2,1*1,51+0,8*2,375)*14+(1,98*1,51+0,75*2,375)*32</t>
  </si>
  <si>
    <t>"Vstupní dveře" 1,5*2,6*2</t>
  </si>
  <si>
    <t>71</t>
  </si>
  <si>
    <t>629995101</t>
  </si>
  <si>
    <t>Očištění vnějších ploch tlakovou vodou</t>
  </si>
  <si>
    <t>-1949884255</t>
  </si>
  <si>
    <t>"Viz. omítky" 192,89+2205,538</t>
  </si>
  <si>
    <t>72</t>
  </si>
  <si>
    <t>6229-010</t>
  </si>
  <si>
    <t>Příplatek za použití bitumenového lepidla k lepení KZS</t>
  </si>
  <si>
    <t>727634600</t>
  </si>
  <si>
    <t>Podlahy a podlahové konstrukce</t>
  </si>
  <si>
    <t>73</t>
  </si>
  <si>
    <t>632450132</t>
  </si>
  <si>
    <t>Vyrovnávací cementový potěr tl do 30 mm ze suchých směsí provedený v ploše</t>
  </si>
  <si>
    <t>321985220</t>
  </si>
  <si>
    <t>"Lodžie" (1,35*3,1+0,9*0,12)*32+(1,35*3+0,9*0,12)*14</t>
  </si>
  <si>
    <t>74</t>
  </si>
  <si>
    <t>632450133</t>
  </si>
  <si>
    <t>Vyrovnávací cementový potěr tl přes 30 do 40 mm ze suchých směsí provedený v ploše</t>
  </si>
  <si>
    <t>-624697937</t>
  </si>
  <si>
    <t>"Vstupy" (3,6*1,3+1,5*0,45)*2</t>
  </si>
  <si>
    <t>75</t>
  </si>
  <si>
    <t>637211111</t>
  </si>
  <si>
    <t>Okapový chodník z betonových dlaždic tl 40 mm na MC 10</t>
  </si>
  <si>
    <t>2116574841</t>
  </si>
  <si>
    <t>76</t>
  </si>
  <si>
    <t>637311131</t>
  </si>
  <si>
    <t>Okapový chodník z betonových záhonových obrubníků lože beton</t>
  </si>
  <si>
    <t>2142007307</t>
  </si>
  <si>
    <t>7,7+0,5*3+5,5*2+12,6+11,2+37,9+3,3+1</t>
  </si>
  <si>
    <t>77</t>
  </si>
  <si>
    <t>6329-010</t>
  </si>
  <si>
    <t>Vyčištění a odmaštění stávajícího podkladu (lité broušené teraco)</t>
  </si>
  <si>
    <t>1701081458</t>
  </si>
  <si>
    <t>78</t>
  </si>
  <si>
    <t>6329-020</t>
  </si>
  <si>
    <t>Penetrační nátěr pod cementový potěr na bázi bezrozpouštědlové syntetické disperze a minerálního pojiva tzv. superkontakt</t>
  </si>
  <si>
    <t>-1244149840</t>
  </si>
  <si>
    <t>Osazování výplní otvorů</t>
  </si>
  <si>
    <t>79</t>
  </si>
  <si>
    <t>644941111</t>
  </si>
  <si>
    <t>Osazování ventilačních mřížek velikosti do 150 x 200 mm</t>
  </si>
  <si>
    <t>kus</t>
  </si>
  <si>
    <t>-1348052852</t>
  </si>
  <si>
    <t>"OST.04" 64</t>
  </si>
  <si>
    <t>80</t>
  </si>
  <si>
    <t>56245648</t>
  </si>
  <si>
    <t>mřížka větrací kruhová plast se síťovinou 100mm</t>
  </si>
  <si>
    <t>-119944696</t>
  </si>
  <si>
    <t>81</t>
  </si>
  <si>
    <t>644941121</t>
  </si>
  <si>
    <t>Montáž průchodky k větrací mřížce se zhotovením otvoru v tepelné izolaci</t>
  </si>
  <si>
    <t>-785090679</t>
  </si>
  <si>
    <t>82</t>
  </si>
  <si>
    <t>28619320</t>
  </si>
  <si>
    <t>trubka kanalizační PE-HD D 110mm</t>
  </si>
  <si>
    <t>-1253145469</t>
  </si>
  <si>
    <t>"OST.04" 64*0,4*1,1</t>
  </si>
  <si>
    <t>Ostatní konstrukce a práce, lešení</t>
  </si>
  <si>
    <t>83</t>
  </si>
  <si>
    <t>619996117</t>
  </si>
  <si>
    <t>Ochrana podlahy obedněním z OSB desek</t>
  </si>
  <si>
    <t>-1943731242</t>
  </si>
  <si>
    <t>"Ochrana střechy sousedního objektu pod lešením" (7+6,65)*2,5</t>
  </si>
  <si>
    <t>84</t>
  </si>
  <si>
    <t>941311113</t>
  </si>
  <si>
    <t>Montáž lešení řadového modulového lehkého zatížení do 200 kg/m2 š přes 0,6 do 0,9 m v přes 25 do 40 m</t>
  </si>
  <si>
    <t>-910992375</t>
  </si>
  <si>
    <t>(36,68*2+11,25*2+1,1*8)*25,81-6,65*12,2-(6+1,1*2)*20,4</t>
  </si>
  <si>
    <t>85</t>
  </si>
  <si>
    <t>941311213</t>
  </si>
  <si>
    <t>Příplatek k lešení řadovému modulovému lehkému š 0,9 m v přes 25 do 40 m za první a ZKD den použití</t>
  </si>
  <si>
    <t>1129484106</t>
  </si>
  <si>
    <t>"Kalkulováno na 3 měsíce" 2452,865*91</t>
  </si>
  <si>
    <t>86</t>
  </si>
  <si>
    <t>941311813</t>
  </si>
  <si>
    <t>Demontáž lešení řadového modulového lehkého zatížení do 200 kg/m2 š přes 0,6 do 0,9 m v přes 25 do 40 m</t>
  </si>
  <si>
    <t>1566736791</t>
  </si>
  <si>
    <t>87</t>
  </si>
  <si>
    <t>944111121</t>
  </si>
  <si>
    <t>Montáž ochranného zábradlí trubkového vnitřního na lešeňových konstrukcích jednotyčového</t>
  </si>
  <si>
    <t>1921085240</t>
  </si>
  <si>
    <t>2452,865/2</t>
  </si>
  <si>
    <t>88</t>
  </si>
  <si>
    <t>944111221</t>
  </si>
  <si>
    <t>Příplatek k ochrannému zábradlí trubkovému vnitřnímu jednotyčovému za první a ZKD den použití</t>
  </si>
  <si>
    <t>84401082</t>
  </si>
  <si>
    <t>1226,433*61</t>
  </si>
  <si>
    <t>89</t>
  </si>
  <si>
    <t>944111821</t>
  </si>
  <si>
    <t>Demontáž ochranného zábradlí trubkového vnitřního na lešeňových konstrukcích jednotyčového</t>
  </si>
  <si>
    <t>-1323570234</t>
  </si>
  <si>
    <t>90</t>
  </si>
  <si>
    <t>944511111</t>
  </si>
  <si>
    <t>Montáž ochranné sítě z textilie z umělých vláken</t>
  </si>
  <si>
    <t>1513441286</t>
  </si>
  <si>
    <t>91</t>
  </si>
  <si>
    <t>944511211</t>
  </si>
  <si>
    <t>Příplatek k ochranné síti za první a ZKD den použití</t>
  </si>
  <si>
    <t>543825241</t>
  </si>
  <si>
    <t>92</t>
  </si>
  <si>
    <t>944511811</t>
  </si>
  <si>
    <t>Demontáž ochranné sítě z textilie z umělých vláken</t>
  </si>
  <si>
    <t>936129065</t>
  </si>
  <si>
    <t>93</t>
  </si>
  <si>
    <t>944711112</t>
  </si>
  <si>
    <t>Montáž záchytné stříšky š do 2 m</t>
  </si>
  <si>
    <t>-505384299</t>
  </si>
  <si>
    <t>2,5*3+1,1</t>
  </si>
  <si>
    <t>94</t>
  </si>
  <si>
    <t>944711212</t>
  </si>
  <si>
    <t>Příplatek k záchytné stříšce š do 2 m za první a ZKD den použití</t>
  </si>
  <si>
    <t>1961135142</t>
  </si>
  <si>
    <t>8,6*91</t>
  </si>
  <si>
    <t>95</t>
  </si>
  <si>
    <t>944711813</t>
  </si>
  <si>
    <t>Demontáž záchytné stříšky š do 2,5 m</t>
  </si>
  <si>
    <t>1645379350</t>
  </si>
  <si>
    <t>96</t>
  </si>
  <si>
    <t>949101111</t>
  </si>
  <si>
    <t>Lešení pomocné pro objekty pozemních staveb s lešeňovou podlahou v do 1,9 m zatížení do 150 kg/m2</t>
  </si>
  <si>
    <t>-995054660</t>
  </si>
  <si>
    <t>"Vstupy" 3,1*1,2*2</t>
  </si>
  <si>
    <t>97</t>
  </si>
  <si>
    <t>953943122</t>
  </si>
  <si>
    <t>Osazování výrobků přes 1 do 5 kg/kus do betonu</t>
  </si>
  <si>
    <t>-274719818</t>
  </si>
  <si>
    <t>"Sloupek zábradlí u vstupu" 2*2</t>
  </si>
  <si>
    <t>98</t>
  </si>
  <si>
    <t>953961112</t>
  </si>
  <si>
    <t>Kotvy chemickým tmelem M 10 hl 90 mm do betonu, ŽB nebo kamene s vyvrtáním otvoru</t>
  </si>
  <si>
    <t>658436574</t>
  </si>
  <si>
    <t>"Konstrukce u vstupu" (4+4)*2</t>
  </si>
  <si>
    <t>99</t>
  </si>
  <si>
    <t>953961112-R</t>
  </si>
  <si>
    <t>Kotvy chemickým tmelem M 10 hl 120 mm do betonu, ŽB nebo kamene s vyvrtáním otvoru</t>
  </si>
  <si>
    <t>-342641157</t>
  </si>
  <si>
    <t>"ZAM.02" 8*46</t>
  </si>
  <si>
    <t>100</t>
  </si>
  <si>
    <t>953965115</t>
  </si>
  <si>
    <t>Kotevní šroub pro chemické kotvy M 10 dl 130 mm</t>
  </si>
  <si>
    <t>927850920</t>
  </si>
  <si>
    <t>101</t>
  </si>
  <si>
    <t>985131211</t>
  </si>
  <si>
    <t>Očištění ploch stěn a podlah sušeným křemičitým pískem</t>
  </si>
  <si>
    <t>-1813586388</t>
  </si>
  <si>
    <t>"Nástupnice" 2,2*0,3*8*2</t>
  </si>
  <si>
    <t>"Boky stupňů a schodnice"(2,2+0,3)*2*8*0,06*2+2,4*0,3*4*2</t>
  </si>
  <si>
    <t>"Schodnice" 1,6*0,6*2*2</t>
  </si>
  <si>
    <t>102</t>
  </si>
  <si>
    <t>985132211</t>
  </si>
  <si>
    <t>Očištění ploch podhledů sušeným křemičitým pískem</t>
  </si>
  <si>
    <t>1397077846</t>
  </si>
  <si>
    <t xml:space="preserve">"Vstupy - podhled  stupňů a schodnice" (2,2*0,3*8+1,95*0,12*2)*2</t>
  </si>
  <si>
    <t>103</t>
  </si>
  <si>
    <t>985139112</t>
  </si>
  <si>
    <t>Příplatek k očištění ploch za plochu do 10 m2 jednotlivě</t>
  </si>
  <si>
    <t>768527308</t>
  </si>
  <si>
    <t>35,65+11,496</t>
  </si>
  <si>
    <t>104</t>
  </si>
  <si>
    <t>9859-000</t>
  </si>
  <si>
    <t>Sanace železobetonových konstrukcí vstupu - podesty dle TZ část 5.4 b)</t>
  </si>
  <si>
    <t>-763156410</t>
  </si>
  <si>
    <t>105</t>
  </si>
  <si>
    <t>9859-001</t>
  </si>
  <si>
    <t>Sanace železobetonové schodnice dle TZ část 5.4 b)</t>
  </si>
  <si>
    <t>ks</t>
  </si>
  <si>
    <t>180729363</t>
  </si>
  <si>
    <t>106</t>
  </si>
  <si>
    <t>9859-003</t>
  </si>
  <si>
    <t>Sanace obnažené výztuže lodžiových panelů dle TZ část 5.4 b)</t>
  </si>
  <si>
    <t>-1461581447</t>
  </si>
  <si>
    <t>3,6*1,2*3</t>
  </si>
  <si>
    <t>107</t>
  </si>
  <si>
    <t>9859-010</t>
  </si>
  <si>
    <t>Dodávka a montáž tříkomorové budky pro rorýsy 1130/190/150 mm, ozn. OST.03</t>
  </si>
  <si>
    <t>1693457070</t>
  </si>
  <si>
    <t>Bourání konstrukcí</t>
  </si>
  <si>
    <t>108</t>
  </si>
  <si>
    <t>965045112</t>
  </si>
  <si>
    <t>Bourání potěrů cementových nebo pískocementových tl do 50 mm pl do 4 m2</t>
  </si>
  <si>
    <t>-1607892362</t>
  </si>
  <si>
    <t>109</t>
  </si>
  <si>
    <t>965081213</t>
  </si>
  <si>
    <t>Bourání podlah z dlaždic keramických nebo xylolitových tl do 10 mm plochy přes 1 m2</t>
  </si>
  <si>
    <t>1782792272</t>
  </si>
  <si>
    <t>110</t>
  </si>
  <si>
    <t>966080101</t>
  </si>
  <si>
    <t>Bourání kontaktního zateplení z polystyrenových desek tl do 60 mm</t>
  </si>
  <si>
    <t>-1539385069</t>
  </si>
  <si>
    <t>11,25*23,42-3,2*22,22-2,1*1,6*16+0,15*(2,1+1,6*2)*16</t>
  </si>
  <si>
    <t>111</t>
  </si>
  <si>
    <t>978036121</t>
  </si>
  <si>
    <t>Otlučení (osekání) cementových omítek vnějších ploch v rozsahu přes 5 do 10 %</t>
  </si>
  <si>
    <t>-1869668045</t>
  </si>
  <si>
    <t>"Viz. omítky" 192,51+2205,538</t>
  </si>
  <si>
    <t>112</t>
  </si>
  <si>
    <t>9789-010</t>
  </si>
  <si>
    <t>Demontáž stávající rohože před vstupem 600/800 mm</t>
  </si>
  <si>
    <t>538690389</t>
  </si>
  <si>
    <t>113</t>
  </si>
  <si>
    <t>9789-020</t>
  </si>
  <si>
    <t>Demontáž stříšky nad vstupem 3800/800 mm včetně nosné konstrukce</t>
  </si>
  <si>
    <t>1703245329</t>
  </si>
  <si>
    <t>997</t>
  </si>
  <si>
    <t>Přesun sutě</t>
  </si>
  <si>
    <t>114</t>
  </si>
  <si>
    <t>997013158</t>
  </si>
  <si>
    <t>Vnitrostaveništní doprava suti a vybouraných hmot pro budovy v přes 24 do 27 m s omezením mechanizace</t>
  </si>
  <si>
    <t>-1628388059</t>
  </si>
  <si>
    <t>115</t>
  </si>
  <si>
    <t>997013501</t>
  </si>
  <si>
    <t>Odvoz suti a vybouraných hmot na skládku nebo meziskládku do 1 km se složením</t>
  </si>
  <si>
    <t>-193463495</t>
  </si>
  <si>
    <t>116</t>
  </si>
  <si>
    <t>997013509</t>
  </si>
  <si>
    <t>Příplatek k odvozu suti a vybouraných hmot na skládku ZKD 1 km přes 1 km</t>
  </si>
  <si>
    <t>1572405263</t>
  </si>
  <si>
    <t>54,837*18 'Přepočtené koeficientem množství</t>
  </si>
  <si>
    <t>117</t>
  </si>
  <si>
    <t>997013631</t>
  </si>
  <si>
    <t>Poplatek za uložení na skládce (skládkovné) stavebního odpadu směsného kód odpadu 17 09 04</t>
  </si>
  <si>
    <t>-628254321</t>
  </si>
  <si>
    <t>54,391-31,209-12,365-1,967</t>
  </si>
  <si>
    <t>"Odpočet kovového odpadu" -1,05-3,211</t>
  </si>
  <si>
    <t>118</t>
  </si>
  <si>
    <t>997013814</t>
  </si>
  <si>
    <t>Poplatek za uložení na skládce (skládkovné) stavebního odpadu izolací kód odpadu 17 06 04</t>
  </si>
  <si>
    <t>-134594782</t>
  </si>
  <si>
    <t>"EPS" 1,967</t>
  </si>
  <si>
    <t>119</t>
  </si>
  <si>
    <t>997013861</t>
  </si>
  <si>
    <t>Poplatek za uložení stavebního odpadu na recyklační skládce (skládkovné) z prostého betonu kód odpadu 17 01 01</t>
  </si>
  <si>
    <t>-1569890910</t>
  </si>
  <si>
    <t>15,581+14,664+0,964</t>
  </si>
  <si>
    <t>120</t>
  </si>
  <si>
    <t>997013871</t>
  </si>
  <si>
    <t xml:space="preserve">Poplatek za uložení stavebního odpadu na recyklační skládce (skládkovné) směsného stavebního a demoličního kód odpadu  17 09 04</t>
  </si>
  <si>
    <t>-1535710634</t>
  </si>
  <si>
    <t>"Keramika a omítky" 0,375+11,99</t>
  </si>
  <si>
    <t>998</t>
  </si>
  <si>
    <t>Přesun hmot</t>
  </si>
  <si>
    <t>121</t>
  </si>
  <si>
    <t>998017004</t>
  </si>
  <si>
    <t>Přesun hmot s omezením mechanizace pro budovy v přes 24 do 36 m</t>
  </si>
  <si>
    <t>28223628</t>
  </si>
  <si>
    <t>PSV</t>
  </si>
  <si>
    <t>Práce a dodávky PSV</t>
  </si>
  <si>
    <t>711</t>
  </si>
  <si>
    <t>Izolace proti vodě, vlhkosti a plynům</t>
  </si>
  <si>
    <t>122</t>
  </si>
  <si>
    <t>711131811</t>
  </si>
  <si>
    <t>Odstranění izolace proti zemní vlhkosti vodorovné</t>
  </si>
  <si>
    <t>-1201209794</t>
  </si>
  <si>
    <t>712</t>
  </si>
  <si>
    <t>Povlakové krytiny</t>
  </si>
  <si>
    <t>123</t>
  </si>
  <si>
    <t>712300841</t>
  </si>
  <si>
    <t>Očištěníí povlakové krytiny střech do 10° odškrabáním mechu s urovnáním povrchu a očištěním</t>
  </si>
  <si>
    <t>1865587542</t>
  </si>
  <si>
    <t>"Viz. krytina" 450,131</t>
  </si>
  <si>
    <t>124</t>
  </si>
  <si>
    <t>712361701</t>
  </si>
  <si>
    <t>Provedení povlakové krytiny střech do 10° fólií položenou volně s přilepením spojů</t>
  </si>
  <si>
    <t>867252547</t>
  </si>
  <si>
    <t>"Nad vstupy" 4*0,825*2</t>
  </si>
  <si>
    <t>125</t>
  </si>
  <si>
    <t>28329223</t>
  </si>
  <si>
    <t>fólie difuzně propustné s nakašírovanou strukturovanou rohoží pod hladkou plechovou krytinu</t>
  </si>
  <si>
    <t>1735603246</t>
  </si>
  <si>
    <t>6,6*1,2</t>
  </si>
  <si>
    <t>126</t>
  </si>
  <si>
    <t>712363352</t>
  </si>
  <si>
    <t>Povlakové krytiny střech do 10° z tvarovaných poplastovaných lišt délky 2 m koutová lišta vnitřní rš 100 mm</t>
  </si>
  <si>
    <t>-1581088762</t>
  </si>
  <si>
    <t>"Vytažení na výtahovou šachtu" 4*4*2</t>
  </si>
  <si>
    <t>"Vytažení na nástavby" 1*4*4+1*3*3+(1+1,2)*2*3</t>
  </si>
  <si>
    <t>127</t>
  </si>
  <si>
    <t>712363353</t>
  </si>
  <si>
    <t>Povlakové krytiny střech do 10° z tvarovaných poplastovaných lišt délky 2 m koutová lišta vnější rš 100 mm</t>
  </si>
  <si>
    <t>302775455</t>
  </si>
  <si>
    <t>128</t>
  </si>
  <si>
    <t>712363354</t>
  </si>
  <si>
    <t>Povlakové krytiny střech do 10° z tvarovaných poplastovaných lišt délky 2 m stěnová lišta vyhnutá rš 70 mm</t>
  </si>
  <si>
    <t>-129568342</t>
  </si>
  <si>
    <t>129</t>
  </si>
  <si>
    <t>712363359</t>
  </si>
  <si>
    <t>Povlakové krytiny střech do 10° z tvarovaných poplastovaných lišt délky 2 m závětrná lišta rš 300 mm</t>
  </si>
  <si>
    <t>1594323077</t>
  </si>
  <si>
    <t>"KL/07" (36,68+11,48)*2</t>
  </si>
  <si>
    <t>130</t>
  </si>
  <si>
    <t>712363525</t>
  </si>
  <si>
    <t>Provedení povlak krytiny mechanicky kotvenou do betonu TI tl přes 140 do 200 mm, budova v přes 18 m</t>
  </si>
  <si>
    <t>1724298572</t>
  </si>
  <si>
    <t>"Plocha" 11,48*38,94-4*4*2</t>
  </si>
  <si>
    <t>"Vytažení na výtahovou šachtu" 4*4*2*0,5</t>
  </si>
  <si>
    <t>"Vytažení na nástavby" (1*4*4+1*3*3+(1+1,2)*2*3)*0,5</t>
  </si>
  <si>
    <t>131</t>
  </si>
  <si>
    <t>28322013</t>
  </si>
  <si>
    <t>fólie hydroizolační střešní mPVC mechanicky kotvená tl 1,5mm barevná</t>
  </si>
  <si>
    <t>-1116674056</t>
  </si>
  <si>
    <t>450,131*1,2</t>
  </si>
  <si>
    <t>132</t>
  </si>
  <si>
    <t>712391171</t>
  </si>
  <si>
    <t>Provedení povlakové krytiny střech do 10° podkladní textilní vrstvy</t>
  </si>
  <si>
    <t>-380058431</t>
  </si>
  <si>
    <t>133</t>
  </si>
  <si>
    <t>69311228</t>
  </si>
  <si>
    <t>geotextilie netkaná separační, ochranná, filtrační, drenážní PES 250g/m2</t>
  </si>
  <si>
    <t>-1070361625</t>
  </si>
  <si>
    <t>134</t>
  </si>
  <si>
    <t>7129-010</t>
  </si>
  <si>
    <t>Atypické těsnění detailů ve špatně přístupných zákoutích dle tehnologického systému použité střešní folie</t>
  </si>
  <si>
    <t>Kč</t>
  </si>
  <si>
    <t>945311571</t>
  </si>
  <si>
    <t>135</t>
  </si>
  <si>
    <t>998712104</t>
  </si>
  <si>
    <t>Přesun hmot tonážní tonážní pro krytiny povlakové v objektech v přes 24 do 36 m</t>
  </si>
  <si>
    <t>115256354</t>
  </si>
  <si>
    <t>713</t>
  </si>
  <si>
    <t>Izolace tepelné</t>
  </si>
  <si>
    <t>136</t>
  </si>
  <si>
    <t>713141135</t>
  </si>
  <si>
    <t>Montáž izolace tepelné střech plochých lepené za studena bodově 1 vrstva rohoží, pásů, dílců, desek</t>
  </si>
  <si>
    <t>-1796807216</t>
  </si>
  <si>
    <t>137</t>
  </si>
  <si>
    <t>28372320</t>
  </si>
  <si>
    <t>deska EPS 100 pro konstrukce s běžným zatížením λ=0,037 tl 180mm</t>
  </si>
  <si>
    <t>1405197953</t>
  </si>
  <si>
    <t>415,031*1,05</t>
  </si>
  <si>
    <t>138</t>
  </si>
  <si>
    <t>998713104</t>
  </si>
  <si>
    <t>Přesun hmot tonážní pro izolace tepelné v objektech v přes 24 do 36 m</t>
  </si>
  <si>
    <t>-1659409191</t>
  </si>
  <si>
    <t>742</t>
  </si>
  <si>
    <t>Elektroinstalace - slaboproud</t>
  </si>
  <si>
    <t>139</t>
  </si>
  <si>
    <t>7429-010</t>
  </si>
  <si>
    <t>Demontáž, vyvěšení a zpětná montáž rozvodů a zařízení operátora na střeše</t>
  </si>
  <si>
    <t>soubor</t>
  </si>
  <si>
    <t>-562515783</t>
  </si>
  <si>
    <t>140</t>
  </si>
  <si>
    <t>7429-020</t>
  </si>
  <si>
    <t>Demontáž žlabu svodu SLP na fasádě a jeho přeložení</t>
  </si>
  <si>
    <t>153642250</t>
  </si>
  <si>
    <t>26*2</t>
  </si>
  <si>
    <t>762</t>
  </si>
  <si>
    <t>Konstrukce tesařské</t>
  </si>
  <si>
    <t>141</t>
  </si>
  <si>
    <t>762341047</t>
  </si>
  <si>
    <t>Bednění střech rovných sklon do 60° z desek OSB tl 25 mm na pero a drážku šroubovaných na rošt</t>
  </si>
  <si>
    <t>896861822</t>
  </si>
  <si>
    <t>142</t>
  </si>
  <si>
    <t>762361114</t>
  </si>
  <si>
    <t>Montáž spádových klínů pro střechy rovné z řeziva průřezové pl do 120 cm2</t>
  </si>
  <si>
    <t>-2026282270</t>
  </si>
  <si>
    <t>"Nad vstupy" 9*0,825*2</t>
  </si>
  <si>
    <t>143</t>
  </si>
  <si>
    <t>60514114</t>
  </si>
  <si>
    <t>řezivo jehličnaté lať impregnovaná dl 4 m</t>
  </si>
  <si>
    <t>1996444135</t>
  </si>
  <si>
    <t>"Lať 60/40" 14,85*0,06*0,04*1,1</t>
  </si>
  <si>
    <t>144</t>
  </si>
  <si>
    <t>762361314-R</t>
  </si>
  <si>
    <t>Konstrukční a vyrovnávací vrstva pod klempířské prvky (atiky) z impernovaných desek typu březové překližky tl. 35 mm</t>
  </si>
  <si>
    <t>1410339</t>
  </si>
  <si>
    <t>"KL/07" (36,68+10,58)*2*0,45</t>
  </si>
  <si>
    <t>145</t>
  </si>
  <si>
    <t>762395000</t>
  </si>
  <si>
    <t>Spojovací prostředky krovů, bednění, laťování, nadstřešních konstrukcí</t>
  </si>
  <si>
    <t>-326782334</t>
  </si>
  <si>
    <t>"Lať 60/40" 14,85*0,06*0,04</t>
  </si>
  <si>
    <t>"Bednění" 6,6*0,025</t>
  </si>
  <si>
    <t>"Atika" 42,534*0,035</t>
  </si>
  <si>
    <t>146</t>
  </si>
  <si>
    <t>762420023</t>
  </si>
  <si>
    <t>Obložení stropu z cementotřískových desek tl 16 mm nebroušených na pero a drážku šroubovaných</t>
  </si>
  <si>
    <t>1287334557</t>
  </si>
  <si>
    <t>147</t>
  </si>
  <si>
    <t>762429001</t>
  </si>
  <si>
    <t>Montáž obložení stropu podkladový rošt</t>
  </si>
  <si>
    <t>887970416</t>
  </si>
  <si>
    <t>"lAŤ 60/40MM" ((4+0,835*2)*2+0,8*7)*2</t>
  </si>
  <si>
    <t>148</t>
  </si>
  <si>
    <t>-1571392614</t>
  </si>
  <si>
    <t>"lLať 60/40mm" 33,88*0,06*0,04*1,1</t>
  </si>
  <si>
    <t>149</t>
  </si>
  <si>
    <t>762430023</t>
  </si>
  <si>
    <t>Obložení stěn z cementotřískových desek tl 16 mm nebroušených na pero a drážku šroubovaných</t>
  </si>
  <si>
    <t>338947478</t>
  </si>
  <si>
    <t>"Nad vstupy" 4*0,16+0,825*(0,16+0,2)/2*4</t>
  </si>
  <si>
    <t>150</t>
  </si>
  <si>
    <t>762495000</t>
  </si>
  <si>
    <t>Spojovací prostředky pro montáž olištování, obložení stropů, střešních podhledů a stěn</t>
  </si>
  <si>
    <t>1023298183</t>
  </si>
  <si>
    <t>6,6+1,234</t>
  </si>
  <si>
    <t>151</t>
  </si>
  <si>
    <t>998762104</t>
  </si>
  <si>
    <t>Přesun hmot tonážní pro kce tesařské v objektech v přes 24 do 36 m</t>
  </si>
  <si>
    <t>373534025</t>
  </si>
  <si>
    <t>764</t>
  </si>
  <si>
    <t>Konstrukce klempířské</t>
  </si>
  <si>
    <t>152</t>
  </si>
  <si>
    <t>764001821</t>
  </si>
  <si>
    <t>Demontáž krytiny ze svitků nebo tabulí do suti</t>
  </si>
  <si>
    <t>-1913253512</t>
  </si>
  <si>
    <t>"Nad vstupy" 4*1,05*2</t>
  </si>
  <si>
    <t>153</t>
  </si>
  <si>
    <t>764002811</t>
  </si>
  <si>
    <t>Demontáž okapového plechu do suti v krytině povlakové</t>
  </si>
  <si>
    <t>304563892</t>
  </si>
  <si>
    <t>"Okraj lodžie" 3,2*14+3,1*32</t>
  </si>
  <si>
    <t>"Vstupní podesty" (1*2+1,8)*2</t>
  </si>
  <si>
    <t>154</t>
  </si>
  <si>
    <t>764002841</t>
  </si>
  <si>
    <t>Demontáž oplechování horních ploch zdí a nadezdívek do suti</t>
  </si>
  <si>
    <t>1825036090</t>
  </si>
  <si>
    <t>155</t>
  </si>
  <si>
    <t>764002851</t>
  </si>
  <si>
    <t>Demontáž oplechování parapetů do suti</t>
  </si>
  <si>
    <t>1444283188</t>
  </si>
  <si>
    <t>"KL/01" 2,15*112</t>
  </si>
  <si>
    <t>"KL/04" 2,03*32</t>
  </si>
  <si>
    <t>"KL/06" 2,15*14</t>
  </si>
  <si>
    <t>156</t>
  </si>
  <si>
    <t>764011612</t>
  </si>
  <si>
    <t>Podkladní plech z Pz upraveným povrchem rš 200 mm</t>
  </si>
  <si>
    <t>-1117428613</t>
  </si>
  <si>
    <t>157</t>
  </si>
  <si>
    <t>764111641</t>
  </si>
  <si>
    <t>Krytina střechy rovné drážkováním ze svitků z Pz plechu s povrchovou úpravou do rš 670 mm sklonu do 30°</t>
  </si>
  <si>
    <t>1799342892</t>
  </si>
  <si>
    <t>"KL/09" 4*1,05*2</t>
  </si>
  <si>
    <t>158</t>
  </si>
  <si>
    <t>764111671</t>
  </si>
  <si>
    <t>Krytina železobetonových desek z Pz plechu s povrchovou úpravou</t>
  </si>
  <si>
    <t>1235204113</t>
  </si>
  <si>
    <t>"KL/12" 0,7*1,3*3</t>
  </si>
  <si>
    <t>159</t>
  </si>
  <si>
    <t>764206105</t>
  </si>
  <si>
    <t>Montáž oplechování rovných parapetů rš do 400 mm</t>
  </si>
  <si>
    <t>-1092376514</t>
  </si>
  <si>
    <t>"Suterén" 0,65*53</t>
  </si>
  <si>
    <t>160</t>
  </si>
  <si>
    <t>M-764-013</t>
  </si>
  <si>
    <t>parapet z Al plechu s povrchovou úpravou tl. 1 mm, šířka cca 150 mm, ozn. KL/04, KL/06</t>
  </si>
  <si>
    <t>401986438</t>
  </si>
  <si>
    <t>"KL/04" 1,98*32</t>
  </si>
  <si>
    <t>"KL/06" 2,1*14</t>
  </si>
  <si>
    <t>161</t>
  </si>
  <si>
    <t>M-764-021</t>
  </si>
  <si>
    <t>boční Al krytky před omítkou k parapetům z Al plechu, šířka cca 150 mm, ozn. KL/04, KL/05</t>
  </si>
  <si>
    <t>pár</t>
  </si>
  <si>
    <t>-893075668</t>
  </si>
  <si>
    <t>32+14</t>
  </si>
  <si>
    <t>162</t>
  </si>
  <si>
    <t>M-764-030</t>
  </si>
  <si>
    <t>parapet z Al plechu s povrchovou úpravou tl. 1 mm, šířka cca 340 mm, ozn. KL/01 a KL/03</t>
  </si>
  <si>
    <t>4480099</t>
  </si>
  <si>
    <t>"KL/01" 2,1*112</t>
  </si>
  <si>
    <t>163</t>
  </si>
  <si>
    <t>M-764-040</t>
  </si>
  <si>
    <t>boční Al krytky před omítkou k parapetům z Al plechu, šířka cca 340 mm, ozn. KL/01 a KL/03</t>
  </si>
  <si>
    <t>1778522983</t>
  </si>
  <si>
    <t>164</t>
  </si>
  <si>
    <t>M-764-050</t>
  </si>
  <si>
    <t>parapet z Al plechu s povrchovou úpravou tl. 1 mm, šířka cca 220 mm</t>
  </si>
  <si>
    <t>843908662</t>
  </si>
  <si>
    <t>0,6*53</t>
  </si>
  <si>
    <t>165</t>
  </si>
  <si>
    <t>M-764-060</t>
  </si>
  <si>
    <t>boční Al krytky před omítkou k parapetům z Al plechu, šířka cca 220 mm</t>
  </si>
  <si>
    <t>-1127253759</t>
  </si>
  <si>
    <t>166</t>
  </si>
  <si>
    <t>764212663</t>
  </si>
  <si>
    <t>Oplechování rovné okapové hrany z Pz s povrchovou úpravou rš 250 mm</t>
  </si>
  <si>
    <t>1511480780</t>
  </si>
  <si>
    <t>167</t>
  </si>
  <si>
    <t>764311604</t>
  </si>
  <si>
    <t>Lemování rovných zdí střech s krytinou prejzovou nebo vlnitou z Pz s povrchovou úpravou rš 330 mm</t>
  </si>
  <si>
    <t>-1132483960</t>
  </si>
  <si>
    <t>"Sousední objekt" 6,65</t>
  </si>
  <si>
    <t>168</t>
  </si>
  <si>
    <t>764511612</t>
  </si>
  <si>
    <t>Žlab podokapní hranatý z Pz s povrchovou úpravou rš 330 mm</t>
  </si>
  <si>
    <t>-1119588959</t>
  </si>
  <si>
    <t>"KL/10" 4*2</t>
  </si>
  <si>
    <t>169</t>
  </si>
  <si>
    <t>7649-010</t>
  </si>
  <si>
    <t>Dodávka a montáž oplechování trasy slaboproudu přes atiku, dl.cca 500 mm, Pz plech s povrchovou úpravou - KL/08</t>
  </si>
  <si>
    <t>1039095158</t>
  </si>
  <si>
    <t>170</t>
  </si>
  <si>
    <t>7649-020</t>
  </si>
  <si>
    <t>Dodávka a montáž žlabových chrličů, Pz plech s povrchovou úpravou - KL/08</t>
  </si>
  <si>
    <t>170462271</t>
  </si>
  <si>
    <t>"KL/10" 4</t>
  </si>
  <si>
    <t>171</t>
  </si>
  <si>
    <t>7649-030</t>
  </si>
  <si>
    <t>Doplnění čepiček na odvětrávacím potrubí kanalozace</t>
  </si>
  <si>
    <t>-1689372490</t>
  </si>
  <si>
    <t>172</t>
  </si>
  <si>
    <t>7649-040</t>
  </si>
  <si>
    <t>Kontrola a případná oprava stávajících odvětrávacích střešních turbín</t>
  </si>
  <si>
    <t>734949204</t>
  </si>
  <si>
    <t>173</t>
  </si>
  <si>
    <t>998764104</t>
  </si>
  <si>
    <t>Přesun hmot tonážní pro konstrukce klempířské v objektech v přes 24 do 36 m</t>
  </si>
  <si>
    <t>844267877</t>
  </si>
  <si>
    <t>767</t>
  </si>
  <si>
    <t>Konstrukce zámečnické</t>
  </si>
  <si>
    <t>174</t>
  </si>
  <si>
    <t>767161813</t>
  </si>
  <si>
    <t>Demontáž zábradlí rovného nerozebíratelného hmotnosti 1 m zábradlí do 20 kg do suti</t>
  </si>
  <si>
    <t>1661966973</t>
  </si>
  <si>
    <t>"Lodžie" 3,6*48</t>
  </si>
  <si>
    <t>"Vstupy" (0,855+1,5+0,31+1,165)*2</t>
  </si>
  <si>
    <t>175</t>
  </si>
  <si>
    <t>767161823</t>
  </si>
  <si>
    <t>Demontáž zábradlí schodišťového nerozebíratelného hmotnosti 1 m zábradlí do 20 kg do suti</t>
  </si>
  <si>
    <t>-1724458713</t>
  </si>
  <si>
    <t>"Vstupní schodiště" 2,435*2*2</t>
  </si>
  <si>
    <t>176</t>
  </si>
  <si>
    <t>767163101</t>
  </si>
  <si>
    <t>Montáž přímého kovového zábradlí z dílců do zdiva nebo lehčeného betonu v rovině</t>
  </si>
  <si>
    <t>-601245709</t>
  </si>
  <si>
    <t>"ZAM.01" 3,6*48</t>
  </si>
  <si>
    <t>"ZAM.05" (0,855+1,5+0,31+1,165)*2</t>
  </si>
  <si>
    <t>177</t>
  </si>
  <si>
    <t>767163201</t>
  </si>
  <si>
    <t>Montáž přímého kovového zábradlí z dílců do zdiva nebo lehčeného betonu na schodišti</t>
  </si>
  <si>
    <t>-91495596</t>
  </si>
  <si>
    <t>"Zam.05" 2,435*2*2</t>
  </si>
  <si>
    <t>178</t>
  </si>
  <si>
    <t>M-767-1-010</t>
  </si>
  <si>
    <t>zábradlí vstupu - replika stávajícího, výška 1000 mm, pozinkováno, (2 vchody), ozn. ZAM.05</t>
  </si>
  <si>
    <t>kg</t>
  </si>
  <si>
    <t>665822843</t>
  </si>
  <si>
    <t>"Jackl 60/40/2mm" (0,855+1,5+0,31+2,435*2+1,165)*2,99*2</t>
  </si>
  <si>
    <t>"Jackl 40/40/2mm" (0,855+1,5+0,31+2,435*2+1,165+1,45*2+1,2*2)*2,36*2</t>
  </si>
  <si>
    <t>"Tr 20/1,5mm" 90*0,9*0,684*2</t>
  </si>
  <si>
    <t>"Spojovací materiál - 15%" 228,914*0,15</t>
  </si>
  <si>
    <t>179</t>
  </si>
  <si>
    <t>M-767-1-020</t>
  </si>
  <si>
    <t>zábradlí lodžií - replika stávajícího 3600/1000 mm, pozinkováno, (48 kusú), ozn. ZAM.01</t>
  </si>
  <si>
    <t>188027571</t>
  </si>
  <si>
    <t>"Jackl 70/50/2mm" 3,6*46*3,602</t>
  </si>
  <si>
    <t>"Jackl 50/50/2mm" (3,6*2+1*4)*46*2,974</t>
  </si>
  <si>
    <t>"Tr 20/1,5mm" 0,67*34*46*0,684</t>
  </si>
  <si>
    <t>"Spojovací materiál - 15%" 2845,446*0,15</t>
  </si>
  <si>
    <t>180</t>
  </si>
  <si>
    <t>7679-010</t>
  </si>
  <si>
    <t>Dodávka a montáž ocelového kotevního kompletu zábradlí, pozinkováno (46 ks), ozn. ZAM.02</t>
  </si>
  <si>
    <t>-1798940538</t>
  </si>
  <si>
    <t>"Pásk. 50/5mm" 0,23*4*46*1,96</t>
  </si>
  <si>
    <t>"Pásk. 120/8mm" 0,25*4*46*6,28</t>
  </si>
  <si>
    <t>181</t>
  </si>
  <si>
    <t>7679-020</t>
  </si>
  <si>
    <t>Dodávka a montáž vnitřní výplně zábradlí z komůrkového polykarbonátu tl. min. 10 mm, v nerez U profilu (46ks)</t>
  </si>
  <si>
    <t>-879993892</t>
  </si>
  <si>
    <t>3,5*0,77*46</t>
  </si>
  <si>
    <t>182</t>
  </si>
  <si>
    <t>7679-030</t>
  </si>
  <si>
    <t xml:space="preserve">Dodávka a montáž ocelového přístřešku  vstupu,  pozinkování (2 kpl) ozn. ZAM.03</t>
  </si>
  <si>
    <t>648431350</t>
  </si>
  <si>
    <t>"Jakl 100/403mm" (2,3*4+0,8*2+3,6*2)*6,13*2</t>
  </si>
  <si>
    <t>"Plech P8" 0,12*0,15*4*2*68</t>
  </si>
  <si>
    <t>"Spojovací materiál 10%" 230,472*0,1</t>
  </si>
  <si>
    <t>183</t>
  </si>
  <si>
    <t>7679-040</t>
  </si>
  <si>
    <t xml:space="preserve">Dodávka a montáž  ocelového kotevního kompletu přístřešku u vstupu (2 kpl po 4ks), ozn. ZAM.04</t>
  </si>
  <si>
    <t>1980883024</t>
  </si>
  <si>
    <t>"Pásk.50/5mm" 0,33*4*1,96*2</t>
  </si>
  <si>
    <t>184</t>
  </si>
  <si>
    <t>7679-050</t>
  </si>
  <si>
    <t>Dodávka a montáž dvojice držáků prádelních šňůr z ocelové pásoviny + 2x8 háčků ozn. OST.01</t>
  </si>
  <si>
    <t>-1525315396</t>
  </si>
  <si>
    <t>"Výraz a tvar shodný jako u BD č.p. 718 - 721" 46</t>
  </si>
  <si>
    <t>185</t>
  </si>
  <si>
    <t>7679-060</t>
  </si>
  <si>
    <t>Drobné opravy, očištění a nátěr venkovních sušáků na prádlo</t>
  </si>
  <si>
    <t>hod</t>
  </si>
  <si>
    <t>-738979601</t>
  </si>
  <si>
    <t>186</t>
  </si>
  <si>
    <t>998767104</t>
  </si>
  <si>
    <t>Přesun hmot tonážní pro zámečnické konstrukce v objektech v přes 24 do 36 m</t>
  </si>
  <si>
    <t>1361219622</t>
  </si>
  <si>
    <t>771</t>
  </si>
  <si>
    <t>Podlahy z dlaždic</t>
  </si>
  <si>
    <t>187</t>
  </si>
  <si>
    <t>771121011</t>
  </si>
  <si>
    <t>Nátěr penetrační na podlahu</t>
  </si>
  <si>
    <t>1170232892</t>
  </si>
  <si>
    <t>"Lodžie - vodorovná" 1,35*3,1*32+1,35*3*14</t>
  </si>
  <si>
    <t>"Vytažení na stěny" (1,35*46*2+0,12*46*2+3,1*32+3*14)*0,1</t>
  </si>
  <si>
    <t>188</t>
  </si>
  <si>
    <t>771161023</t>
  </si>
  <si>
    <t>Montáž profilu ukončujícího pro balkony a terasy</t>
  </si>
  <si>
    <t>714117659</t>
  </si>
  <si>
    <t xml:space="preserve">"U  okapu" 3,1*32+3*14</t>
  </si>
  <si>
    <t>189</t>
  </si>
  <si>
    <t>59054296</t>
  </si>
  <si>
    <t>profil ukončovací s okapničkou děrovaná hrana s drenáží barevný lak Al dl 2,5m v 10mm</t>
  </si>
  <si>
    <t>1483802884</t>
  </si>
  <si>
    <t>141,2*1,1</t>
  </si>
  <si>
    <t>190</t>
  </si>
  <si>
    <t>771474113</t>
  </si>
  <si>
    <t>Montáž soklů z dlaždic keramických rovných flexibilní lepidlo v do 120 mm</t>
  </si>
  <si>
    <t>-68308258</t>
  </si>
  <si>
    <t>"Lodžie" 1,35*46*2+0,12*46*2+3,1*32+3*14</t>
  </si>
  <si>
    <t>191</t>
  </si>
  <si>
    <t>771574113</t>
  </si>
  <si>
    <t>Montáž podlah keramických hladkých lepených flexibilním lepidlem do 19 ks/m2</t>
  </si>
  <si>
    <t>1146401852</t>
  </si>
  <si>
    <t>"Lodžie" 1,35*3,1*32+1,35*3*14</t>
  </si>
  <si>
    <t>192</t>
  </si>
  <si>
    <t>59761432</t>
  </si>
  <si>
    <t>dlažba keramická slinutá hladká do interiéru i exteriéru pro vysoké mechanické namáhání přes 22 do 25ks/m2</t>
  </si>
  <si>
    <t>1351724756</t>
  </si>
  <si>
    <t>(201,33+276,44*0,1)*1,1</t>
  </si>
  <si>
    <t>193</t>
  </si>
  <si>
    <t>771574713</t>
  </si>
  <si>
    <t>Montáž tvarovek š přes 150 do 200 mm z dlaždic keramických lepených flexibilním lepidlem</t>
  </si>
  <si>
    <t>384116171</t>
  </si>
  <si>
    <t>"Okraj vstupní podesty" (1*2+1,8)*2</t>
  </si>
  <si>
    <t>194</t>
  </si>
  <si>
    <t>59761636</t>
  </si>
  <si>
    <t>schodová tvarovka šířky 200x200mm</t>
  </si>
  <si>
    <t>944702646</t>
  </si>
  <si>
    <t>7,6*5</t>
  </si>
  <si>
    <t>38*1,1 'Přepočtené koeficientem množství</t>
  </si>
  <si>
    <t>195</t>
  </si>
  <si>
    <t>771577111</t>
  </si>
  <si>
    <t>Příplatek k montáži podlah keramických lepených flexibilním lepidlem za plochu do 5 m2</t>
  </si>
  <si>
    <t>1796623149</t>
  </si>
  <si>
    <t>196</t>
  </si>
  <si>
    <t>771591112</t>
  </si>
  <si>
    <t>Izolace pod dlažbu nátěrem nebo stěrkou ve dvou vrstvách</t>
  </si>
  <si>
    <t>-1853392425</t>
  </si>
  <si>
    <t>197</t>
  </si>
  <si>
    <t>771591118-R</t>
  </si>
  <si>
    <t>Spárování polymerovým tmelem</t>
  </si>
  <si>
    <t>1219978853</t>
  </si>
  <si>
    <t>198</t>
  </si>
  <si>
    <t>771591123</t>
  </si>
  <si>
    <t>Podlahy separační provazec do pružných spar průměru 8 mm</t>
  </si>
  <si>
    <t>584953822</t>
  </si>
  <si>
    <t>199</t>
  </si>
  <si>
    <t>771591241</t>
  </si>
  <si>
    <t>Izolace těsnícími pásy vnitřní kout</t>
  </si>
  <si>
    <t>-234724361</t>
  </si>
  <si>
    <t>4*46</t>
  </si>
  <si>
    <t>200</t>
  </si>
  <si>
    <t>771591242</t>
  </si>
  <si>
    <t>Izolace těsnícími pásy vnější roh</t>
  </si>
  <si>
    <t>1422714170</t>
  </si>
  <si>
    <t>2*46</t>
  </si>
  <si>
    <t>201</t>
  </si>
  <si>
    <t>771591264</t>
  </si>
  <si>
    <t>Izolace těsnícími pásy mezi podlahou a stěnou</t>
  </si>
  <si>
    <t>754863640</t>
  </si>
  <si>
    <t>202</t>
  </si>
  <si>
    <t>771591266</t>
  </si>
  <si>
    <t>Izolace podlahy těsnícími pásy s spojením na ukončovací profil</t>
  </si>
  <si>
    <t>1597115253</t>
  </si>
  <si>
    <t>203</t>
  </si>
  <si>
    <t>998771104</t>
  </si>
  <si>
    <t>Přesun hmot tonážní pro podlahy z dlaždic v objektech v přes 24 do 36 m</t>
  </si>
  <si>
    <t>-1245354107</t>
  </si>
  <si>
    <t>781</t>
  </si>
  <si>
    <t>Dokončovací práce - obklady</t>
  </si>
  <si>
    <t>204</t>
  </si>
  <si>
    <t>781121011</t>
  </si>
  <si>
    <t>Nátěr penetrační na stěnu</t>
  </si>
  <si>
    <t>397996908</t>
  </si>
  <si>
    <t>"Hlavní vstupy" (3,1+0,75*2+0,1*2-1,5)*2,6*2</t>
  </si>
  <si>
    <t>205</t>
  </si>
  <si>
    <t>781151031</t>
  </si>
  <si>
    <t>Celoplošné vyrovnání podkladu stěrkou tl 3 mm</t>
  </si>
  <si>
    <t>-1889990223</t>
  </si>
  <si>
    <t>206</t>
  </si>
  <si>
    <t>781151041</t>
  </si>
  <si>
    <t xml:space="preserve">Příplatek k cenám celoplošné vyrovnání stěrkou za každý další 1 mm přes tl  3 mm</t>
  </si>
  <si>
    <t>-10700605</t>
  </si>
  <si>
    <t>17,16*2</t>
  </si>
  <si>
    <t>207</t>
  </si>
  <si>
    <t>781494111</t>
  </si>
  <si>
    <t>Plastové profily rohové lepené flexibilním lepidlem</t>
  </si>
  <si>
    <t>-2098274994</t>
  </si>
  <si>
    <t>2,6*2*2</t>
  </si>
  <si>
    <t>208</t>
  </si>
  <si>
    <t>781494511</t>
  </si>
  <si>
    <t>Plastové profily ukončovací lepené flexibilním lepidlem</t>
  </si>
  <si>
    <t>1861951811</t>
  </si>
  <si>
    <t>209</t>
  </si>
  <si>
    <t>781774113</t>
  </si>
  <si>
    <t>Montáž obkladů vnějších z dlaždic keramických hladkých do 12 ks/m2 lepených flexibilním lepidlem</t>
  </si>
  <si>
    <t>-1193359857</t>
  </si>
  <si>
    <t>210</t>
  </si>
  <si>
    <t>59761011</t>
  </si>
  <si>
    <t>dlažba keramická slinutá hladká do interiéru i exteriéru do 9ks/m2</t>
  </si>
  <si>
    <t>-1121664882</t>
  </si>
  <si>
    <t>17,16*1,1</t>
  </si>
  <si>
    <t>211</t>
  </si>
  <si>
    <t>781779191</t>
  </si>
  <si>
    <t>Příplatek k montáži obkladů vnějších z dlaždic keramických za plochu do 10 m2</t>
  </si>
  <si>
    <t>-1706969666</t>
  </si>
  <si>
    <t>212</t>
  </si>
  <si>
    <t>998781104</t>
  </si>
  <si>
    <t>Přesun hmot tonážní pro obklady keramické v objektech v přes 24 do 36 m</t>
  </si>
  <si>
    <t>1012511182</t>
  </si>
  <si>
    <t>Soupis:</t>
  </si>
  <si>
    <t xml:space="preserve">011 - SO-01  Elektroinstalace</t>
  </si>
  <si>
    <t>741 - Svítidla D+M</t>
  </si>
  <si>
    <t>743 - Elektroinstalační prvky D+M</t>
  </si>
  <si>
    <t>744 - Elektroinstalační kabely D+M</t>
  </si>
  <si>
    <t>746 - Hromosvod D+M</t>
  </si>
  <si>
    <t>749 - Ostatní</t>
  </si>
  <si>
    <t>741</t>
  </si>
  <si>
    <t>Svítidla D+M</t>
  </si>
  <si>
    <t>741-000</t>
  </si>
  <si>
    <t>Montáž svítidel</t>
  </si>
  <si>
    <t>-45662644</t>
  </si>
  <si>
    <t>741-010</t>
  </si>
  <si>
    <t>Svít. žárovkové; nástěnné; IP 54/tř. II; 1x60W, včetně žárovky a krytu</t>
  </si>
  <si>
    <t>1799086292</t>
  </si>
  <si>
    <t>743</t>
  </si>
  <si>
    <t>Elektroinstalační prvky D+M</t>
  </si>
  <si>
    <t>743-000</t>
  </si>
  <si>
    <t>Montáž instalačních prvků</t>
  </si>
  <si>
    <t>2012662133</t>
  </si>
  <si>
    <t>743-010</t>
  </si>
  <si>
    <t>Vypínač jednopólový; nástěnný; IP 44; 230V/10A</t>
  </si>
  <si>
    <t>-1731336773</t>
  </si>
  <si>
    <t>743-020</t>
  </si>
  <si>
    <t>Jistič 1fx 10,0 A</t>
  </si>
  <si>
    <t>1200819997</t>
  </si>
  <si>
    <t>743-030</t>
  </si>
  <si>
    <t>El. instal krabice; svorkovnice 4mm2; IP 44</t>
  </si>
  <si>
    <t>2055369567</t>
  </si>
  <si>
    <t>743-040</t>
  </si>
  <si>
    <t>Lišta PVC elinstalační vkládací; 20/20 mm</t>
  </si>
  <si>
    <t>-353385056</t>
  </si>
  <si>
    <t>744</t>
  </si>
  <si>
    <t>Elektroinstalační kabely D+M</t>
  </si>
  <si>
    <t>744-000</t>
  </si>
  <si>
    <t>Montáž kabelů</t>
  </si>
  <si>
    <t>1650310026</t>
  </si>
  <si>
    <t>744-010</t>
  </si>
  <si>
    <t>Kabel Cu silový; PVC; 750V; 3x1,5 mm2</t>
  </si>
  <si>
    <t>-424655199</t>
  </si>
  <si>
    <t>744-020</t>
  </si>
  <si>
    <t>Kabel Cu silový; PVC; 750V; 3x2,5 mm2</t>
  </si>
  <si>
    <t>1230644523</t>
  </si>
  <si>
    <t>746</t>
  </si>
  <si>
    <t>Hromosvod D+M</t>
  </si>
  <si>
    <t>745-000</t>
  </si>
  <si>
    <t>Montáž hromosvodu</t>
  </si>
  <si>
    <t>519848384</t>
  </si>
  <si>
    <t>746-000</t>
  </si>
  <si>
    <t>Pomocný jímač PJ1 z drátu AlMgSi prům 8 mm/l=0,4m + svorky SS</t>
  </si>
  <si>
    <t>kpl</t>
  </si>
  <si>
    <t>-802690378</t>
  </si>
  <si>
    <t>746-010</t>
  </si>
  <si>
    <t>Svorka křížová FeZn</t>
  </si>
  <si>
    <t>404793224</t>
  </si>
  <si>
    <t>746-020</t>
  </si>
  <si>
    <t>Spojovací svorka FeZn</t>
  </si>
  <si>
    <t>-130059937</t>
  </si>
  <si>
    <t>746-030</t>
  </si>
  <si>
    <t>Drát FeZn prům. 10 mm</t>
  </si>
  <si>
    <t>714643969</t>
  </si>
  <si>
    <t>746-040</t>
  </si>
  <si>
    <t>Drát AlMgSi prům. 8 mm</t>
  </si>
  <si>
    <t>1869891031</t>
  </si>
  <si>
    <t>746-060</t>
  </si>
  <si>
    <t>Odbočovací svorka FeZn</t>
  </si>
  <si>
    <t>1545192980</t>
  </si>
  <si>
    <t>746-070</t>
  </si>
  <si>
    <t>Podstavec betonový; podložka pro mPVC krytinu; montážní základna PV na pultovou střechu</t>
  </si>
  <si>
    <t>-886186118</t>
  </si>
  <si>
    <t>746-080</t>
  </si>
  <si>
    <t>Podstavec betonový; podložka pro mPVC krytinu; izolovaný držák vedení-distanční tyč l=0,3 m na pultovou střechu</t>
  </si>
  <si>
    <t>-1856545706</t>
  </si>
  <si>
    <t>746-090</t>
  </si>
  <si>
    <t>Izolovaný držák vedení-stožár l=0,3 m</t>
  </si>
  <si>
    <t>1016495595</t>
  </si>
  <si>
    <t>746-100</t>
  </si>
  <si>
    <t>Zkušební svorka FeZn</t>
  </si>
  <si>
    <t>-1640325769</t>
  </si>
  <si>
    <t>746-110</t>
  </si>
  <si>
    <t>Izolovaný držák jímací tyč-ocelová trubka l=0,3 m</t>
  </si>
  <si>
    <t>1812151661</t>
  </si>
  <si>
    <t>746-120</t>
  </si>
  <si>
    <t>Připojovací svorka FeZn</t>
  </si>
  <si>
    <t>-697927744</t>
  </si>
  <si>
    <t>746-130</t>
  </si>
  <si>
    <t>Označovací štítek</t>
  </si>
  <si>
    <t>-895667336</t>
  </si>
  <si>
    <t>746-140</t>
  </si>
  <si>
    <t>Okapová svorka FeZn</t>
  </si>
  <si>
    <t>1473963361</t>
  </si>
  <si>
    <t>746-150</t>
  </si>
  <si>
    <t>Podpěry vedení prodloužené l=0,3m FeZn</t>
  </si>
  <si>
    <t>1472536874</t>
  </si>
  <si>
    <t>746-160</t>
  </si>
  <si>
    <t>Podpěry vedení plech a podložka proti prořezání</t>
  </si>
  <si>
    <t>1065000642</t>
  </si>
  <si>
    <t>746-170</t>
  </si>
  <si>
    <t>Ochranný úhelník + 2xdržák do zdi prodloužený l=0,3 m FeZn</t>
  </si>
  <si>
    <t>-614037365</t>
  </si>
  <si>
    <t>746-180</t>
  </si>
  <si>
    <t>Zemnící tyč l=2,0 m FeZn</t>
  </si>
  <si>
    <t>1214703223</t>
  </si>
  <si>
    <t>746-190</t>
  </si>
  <si>
    <t>Svorka SJ připojovací FeZn</t>
  </si>
  <si>
    <t>-354664813</t>
  </si>
  <si>
    <t>746-200</t>
  </si>
  <si>
    <t>Izolační nátěr</t>
  </si>
  <si>
    <t>1796489829</t>
  </si>
  <si>
    <t>746-210</t>
  </si>
  <si>
    <t>Bezpečnostní tabulka PVC</t>
  </si>
  <si>
    <t>-535453287</t>
  </si>
  <si>
    <t>746-220</t>
  </si>
  <si>
    <t>Doprava</t>
  </si>
  <si>
    <t>-1724522234</t>
  </si>
  <si>
    <t>746-230</t>
  </si>
  <si>
    <t>Drobný montážní materiál</t>
  </si>
  <si>
    <t>55389692</t>
  </si>
  <si>
    <t>746-240</t>
  </si>
  <si>
    <t>Revize</t>
  </si>
  <si>
    <t>1393571195</t>
  </si>
  <si>
    <t>746-250</t>
  </si>
  <si>
    <t>Demontáž</t>
  </si>
  <si>
    <t>1391088486</t>
  </si>
  <si>
    <t>746-260</t>
  </si>
  <si>
    <t>Projektová dokumentace skutečného stavu elektroinstalací</t>
  </si>
  <si>
    <t>-996777968</t>
  </si>
  <si>
    <t>746-270</t>
  </si>
  <si>
    <t>Demontáž/montáž svodové vedení, ochranný úhelník, zkušební svorka, uzemňovací vedení</t>
  </si>
  <si>
    <t>-1425752812</t>
  </si>
  <si>
    <t>749</t>
  </si>
  <si>
    <t>Ostatní</t>
  </si>
  <si>
    <t>749-010</t>
  </si>
  <si>
    <t>Drobný elektroinstalační a montážní materiál</t>
  </si>
  <si>
    <t>1498189740</t>
  </si>
  <si>
    <t>749-020</t>
  </si>
  <si>
    <t>Demontáž elektro NN</t>
  </si>
  <si>
    <t>-563089553</t>
  </si>
  <si>
    <t>749-030</t>
  </si>
  <si>
    <t>Demontáž/monáž stávajících vedení</t>
  </si>
  <si>
    <t>-477209003</t>
  </si>
  <si>
    <t>749-040</t>
  </si>
  <si>
    <t>Revize elektro</t>
  </si>
  <si>
    <t>1201920488</t>
  </si>
  <si>
    <t>749-050</t>
  </si>
  <si>
    <t>Projektová dokumentace</t>
  </si>
  <si>
    <t>-725106924</t>
  </si>
  <si>
    <t>749-060</t>
  </si>
  <si>
    <t>Likvidace odpadu</t>
  </si>
  <si>
    <t>-34779838</t>
  </si>
  <si>
    <t>749-070</t>
  </si>
  <si>
    <t>Montážní plošina h=15,0 m</t>
  </si>
  <si>
    <t>1515390797</t>
  </si>
  <si>
    <t>749-080</t>
  </si>
  <si>
    <t>Demontáž/motáž zvonkové tablo</t>
  </si>
  <si>
    <t>-241719437</t>
  </si>
  <si>
    <t>749-090</t>
  </si>
  <si>
    <t>Zemní rýha hl/š - 90/30 cm výhoz/zához</t>
  </si>
  <si>
    <t>-316222404</t>
  </si>
  <si>
    <t>749-100</t>
  </si>
  <si>
    <t>Průraz strop/zeď l=0,6 m</t>
  </si>
  <si>
    <t>-921615492</t>
  </si>
  <si>
    <t>749-110</t>
  </si>
  <si>
    <t>Vytýčení sítí</t>
  </si>
  <si>
    <t>-2038486300</t>
  </si>
  <si>
    <t>749-120</t>
  </si>
  <si>
    <t>Demontáž/Montáž okapový chodníček</t>
  </si>
  <si>
    <t>2047694794</t>
  </si>
  <si>
    <t xml:space="preserve">02 - SO-02  Dvojsekce bytový dům č.p. 714, 715, Sušice</t>
  </si>
  <si>
    <t>2098790177</t>
  </si>
  <si>
    <t>"Okapový chodníček" (38,85*2-3,2*2+5,05*2+0,7*2-4*2+0,3*4)*0,7+4*0,3*2</t>
  </si>
  <si>
    <t>-225670826</t>
  </si>
  <si>
    <t>-841759147</t>
  </si>
  <si>
    <t>"Okapový chodníček" ((38,85*2-3,2*2+5,05*2+0,7*2-4*2+0,3*4)*0,7+4*0,3*2)*0,15</t>
  </si>
  <si>
    <t>-815400563</t>
  </si>
  <si>
    <t>77378405</t>
  </si>
  <si>
    <t>8,34*1,75</t>
  </si>
  <si>
    <t>-2033753375</t>
  </si>
  <si>
    <t>725444642</t>
  </si>
  <si>
    <t>648012839</t>
  </si>
  <si>
    <t>1876098951</t>
  </si>
  <si>
    <t>1589411474</t>
  </si>
  <si>
    <t>-123264142</t>
  </si>
  <si>
    <t>55,6*5</t>
  </si>
  <si>
    <t>2085916002</t>
  </si>
  <si>
    <t>"Stříška nad vstupy" 4*0,825*2</t>
  </si>
  <si>
    <t>"Nadpraží oken v suterénu" 0,6*0,2*52</t>
  </si>
  <si>
    <t>-1064862980</t>
  </si>
  <si>
    <t>-6856944</t>
  </si>
  <si>
    <t>"Podhledy lodžií" 3,1*1,35*12+4,3*1,35*12+3*1,35*10</t>
  </si>
  <si>
    <t>"Nad vstupy do 1.PP" (1,4*1,25+0,2*0,1+1,5*0,3)*2</t>
  </si>
  <si>
    <t>"Nad vstupy do 1.NP" (1,4*0,75+0,2*0,1+1,5*0,3)*2</t>
  </si>
  <si>
    <t>-1561964587</t>
  </si>
  <si>
    <t>-338571880</t>
  </si>
  <si>
    <t>"Podhledy lodžií" (3,1*1,35*12+4,3*1,35*12+3*1,35*10)*1,05</t>
  </si>
  <si>
    <t>"Nad vstupy do 1.PP" (1,4*1,25+0,2*0,1+1,5*0,3)*2*1,05</t>
  </si>
  <si>
    <t>312400392</t>
  </si>
  <si>
    <t>-1927816243</t>
  </si>
  <si>
    <t>3,04*1,05</t>
  </si>
  <si>
    <t>-192432997</t>
  </si>
  <si>
    <t>164,82+3,04</t>
  </si>
  <si>
    <t>-951329181</t>
  </si>
  <si>
    <t>-2012024407</t>
  </si>
  <si>
    <t>1097256897</t>
  </si>
  <si>
    <t>"Stříšky nad vstupy" 4*0,16*2+0,825*(0,16+0,2)/2*4</t>
  </si>
  <si>
    <t>"Ostění oken v suterénu" 0,2*0,6*2*52</t>
  </si>
  <si>
    <t>1596725570</t>
  </si>
  <si>
    <t>1261804055</t>
  </si>
  <si>
    <t>"1.PP" (38,85*2+5,05*2-3,1*2)*2,4-7,2*0,55/2+1*1,4*4-4*1*2+(3,1+1,25*2+0,1*2-1,5)*2,6*2-0,6*0,6*52</t>
  </si>
  <si>
    <t>"Ostění oken v suterénu" 0,6*0,2*52*2</t>
  </si>
  <si>
    <t>369270139</t>
  </si>
  <si>
    <t>"Na KZS" 82,134+186,938+861,127+22,32+68,445+70,334+30,576</t>
  </si>
  <si>
    <t>"Ostění" 362,54*0,12+494,4*0,3</t>
  </si>
  <si>
    <t>1930604634</t>
  </si>
  <si>
    <t>"PIR - lodžie" 1,35*2,535*4*6</t>
  </si>
  <si>
    <t>"Sokl lodžie - XPS 20mm" 1,35*4*6*0,1</t>
  </si>
  <si>
    <t>"Sokl lodžie - XPS 40mm" (1,35*4*6+3,1*12+4,3*12+3*10)*0,1</t>
  </si>
  <si>
    <t>-1811852009</t>
  </si>
  <si>
    <t>"1.PP" 195,1*1,05-59,346</t>
  </si>
  <si>
    <t>1637614007</t>
  </si>
  <si>
    <t>"Sokl lodžie - XPS 20mm" 1,35*4*6*0,1*1,05</t>
  </si>
  <si>
    <t>319308167</t>
  </si>
  <si>
    <t>"1.PP - nad terénem" (38,85*2+5,05*2+1*4+1,25*4+0,1*4-1,5*2)*0,6*1,05</t>
  </si>
  <si>
    <t>"Sokl lodžie - XPS 40mm" (1,35*4*6+3,1*12+4,3*12+3*10)*0,1*1,05</t>
  </si>
  <si>
    <t>-2003876188</t>
  </si>
  <si>
    <t>1810832615</t>
  </si>
  <si>
    <t>"Lodžie - PIR 60mm" (1,35*4*6+3,1*12+4,3*12)*2,535-0,75*2,375*24-1,98*1,51*12-2,3*1,51*12</t>
  </si>
  <si>
    <t xml:space="preserve">"Sokl lodžie - XPS 80mm" 1,35*2*10*0,1 </t>
  </si>
  <si>
    <t>1307623516</t>
  </si>
  <si>
    <t>186,938*1,05</t>
  </si>
  <si>
    <t>-1070929261</t>
  </si>
  <si>
    <t>"Sokl lodžie" 1,35*2*10*0,1 *1,05</t>
  </si>
  <si>
    <t>166219289</t>
  </si>
  <si>
    <t>"Celková plocha" (38,99*2+5,14*2)*17,82</t>
  </si>
  <si>
    <t>"Odpočet lodžií" -3,1*16,74*2-4,3*16,74*2-3*13,92*2</t>
  </si>
  <si>
    <t>"Odpočet oken" -2,1*1,6*72-1,5*1,6*24</t>
  </si>
  <si>
    <t>"Odpočet vstupů" -3,1*1,7*2</t>
  </si>
  <si>
    <t>"Odpočet vaty" -70,334</t>
  </si>
  <si>
    <t>518282756</t>
  </si>
  <si>
    <t>861,127*1,05</t>
  </si>
  <si>
    <t>-1988754652</t>
  </si>
  <si>
    <t>"Okna lodžií - parapet" 1,98*12+2,3*12+2,1*10</t>
  </si>
  <si>
    <t>-453846715</t>
  </si>
  <si>
    <t>72,36*0,12*1,05</t>
  </si>
  <si>
    <t>-1084801149</t>
  </si>
  <si>
    <t>"Okna 2100/1600m a 1500/1600 - parapet" 2,1*72+1,5*24</t>
  </si>
  <si>
    <t>1290502386</t>
  </si>
  <si>
    <t>187,2*0,3*1,05</t>
  </si>
  <si>
    <t>-1227225077</t>
  </si>
  <si>
    <t>"Lodžie na schodištích" 3*10*2,535-0,8*2,375*10-2,3*1,51*10</t>
  </si>
  <si>
    <t>-1235367496</t>
  </si>
  <si>
    <t>22,32*1,05</t>
  </si>
  <si>
    <t>-1667715439</t>
  </si>
  <si>
    <t>"Boky lodžií u schodiště" 1,35*2,535*2*10</t>
  </si>
  <si>
    <t>-52957138</t>
  </si>
  <si>
    <t>68,445*1,05</t>
  </si>
  <si>
    <t>-1552893238</t>
  </si>
  <si>
    <t>"Pás u zakládací lišty" (38,99*2+5,14*2-4*2)*0,3</t>
  </si>
  <si>
    <t>"Nad schodištěm" 3,2*2,3*2</t>
  </si>
  <si>
    <t>"U sousedních objektů" 0,9*17,52*2</t>
  </si>
  <si>
    <t>-290663892</t>
  </si>
  <si>
    <t>70,334*1,05</t>
  </si>
  <si>
    <t>1059338413</t>
  </si>
  <si>
    <t>"Čela lodžiových podest" (3,1*12+4,3*14+3*10)*0,24</t>
  </si>
  <si>
    <t>-1062578899</t>
  </si>
  <si>
    <t>30,576*1,05</t>
  </si>
  <si>
    <t>-1381486479</t>
  </si>
  <si>
    <t>"Lodžie" 1,98*12+2,3*12+2,1*10+0,75*24+0,8*10+1,51*2*34+2,375*2*34</t>
  </si>
  <si>
    <t>472239172</t>
  </si>
  <si>
    <t>"Okna 2100/1600m 1500/1600" 2,1*72+1,5*24+1,6*2*(72+24)</t>
  </si>
  <si>
    <t>1929580334</t>
  </si>
  <si>
    <t>(362,54*0,12+494,4*0,3)*1,05</t>
  </si>
  <si>
    <t>1149509403</t>
  </si>
  <si>
    <t>295,594+189,638+861,127</t>
  </si>
  <si>
    <t>376975633</t>
  </si>
  <si>
    <t>22,32+68,445+70,334+30,576</t>
  </si>
  <si>
    <t>397641949</t>
  </si>
  <si>
    <t>"Základová lišta nad 1.PP" (38,99+5,14)*2</t>
  </si>
  <si>
    <t>"Lodžie" 1,35*2*34+3,1*12+4,3*12+3*10</t>
  </si>
  <si>
    <t>422200626</t>
  </si>
  <si>
    <t>"Základová lišta nad 1.PP" (38,99+5,14)*2*1,1</t>
  </si>
  <si>
    <t>-712456486</t>
  </si>
  <si>
    <t>"Bok lodžie" 1,35*24*1,1</t>
  </si>
  <si>
    <t>-46212539</t>
  </si>
  <si>
    <t>"Lodžie" (1,35*24+3,1*12+4,3*12+3*10)*1,1</t>
  </si>
  <si>
    <t>-461304098</t>
  </si>
  <si>
    <t>"Schodišťové lodžie" 1,35*2*10*1,1</t>
  </si>
  <si>
    <t>-113002878</t>
  </si>
  <si>
    <t>"Suterén - otvory" 0,6*2*52+2,6*4*2</t>
  </si>
  <si>
    <t>"Rohy lodžií" 2,6*2*34</t>
  </si>
  <si>
    <t>"Rohy vstupů" 2,6*4*2</t>
  </si>
  <si>
    <t>"Rohy objektu" 20,22*2</t>
  </si>
  <si>
    <t>"Podhled lodžií" 3,1*12+4,3*12+3*10</t>
  </si>
  <si>
    <t>"Vstupy" (3,8+0,8*2)*2+3,1*2</t>
  </si>
  <si>
    <t>"Suterén" 0,6*52</t>
  </si>
  <si>
    <t>"Okna" 2,1*72+1,5*24</t>
  </si>
  <si>
    <t>"Lodžie" 1,98*12+2,3*12+2,1*10</t>
  </si>
  <si>
    <t>"Okna" 2,1*72+1,5*24+1,6*2*(72+24)+0,6*3*52</t>
  </si>
  <si>
    <t>"Lodžie" 1,98*12+2,3*12+2,1*10+1,51*2*34+2,375*2*34</t>
  </si>
  <si>
    <t>"Dveře" 2,5*4+2,6*2*4</t>
  </si>
  <si>
    <t>"Dilatace - u sousedního objektu" 20,22*2</t>
  </si>
  <si>
    <t>"Atikový" (38,94+11,48)*2</t>
  </si>
  <si>
    <t>-1881041485</t>
  </si>
  <si>
    <t>321,24*1,1</t>
  </si>
  <si>
    <t>72766387</t>
  </si>
  <si>
    <t>40,44*1,1</t>
  </si>
  <si>
    <t>1270317258</t>
  </si>
  <si>
    <t>955,34*1,1</t>
  </si>
  <si>
    <t>2117223226</t>
  </si>
  <si>
    <t>135,8*1,1</t>
  </si>
  <si>
    <t>2045406539</t>
  </si>
  <si>
    <t>290,76*1,1</t>
  </si>
  <si>
    <t>-1201034388</t>
  </si>
  <si>
    <t>100,84*1,1</t>
  </si>
  <si>
    <t>-912113585</t>
  </si>
  <si>
    <t>"Suterén" 218,26</t>
  </si>
  <si>
    <t>"KZS" 82,134+186,938+861,127+22,32+68,445+70,334+30,576</t>
  </si>
  <si>
    <t>"Ostění" 362,54*0,06+494,4*0,15</t>
  </si>
  <si>
    <t>"Prarapety" 72,36*0,06+187,2*0,15</t>
  </si>
  <si>
    <t>-1638686537</t>
  </si>
  <si>
    <t>-555929595</t>
  </si>
  <si>
    <t>2004678765</t>
  </si>
  <si>
    <t>1062311198</t>
  </si>
  <si>
    <t>"Svisle" 17,82*22</t>
  </si>
  <si>
    <t>"Vodorovně" (38,99*2+5,14*2)*7</t>
  </si>
  <si>
    <t>1621364312</t>
  </si>
  <si>
    <t>"1.PP" 0,6*0,6*52+1,5*2,6*2</t>
  </si>
  <si>
    <t>"Okna 1.-6.NP" 2,1*1,6*72+1,5*1,6*24</t>
  </si>
  <si>
    <t>"Lodžie 1.-8.NP" 1,98*1,51*12+2,3*1,51*12+2,1*1,51*10+0,75*2,375*24+0,8*2,375*10</t>
  </si>
  <si>
    <t>700513412</t>
  </si>
  <si>
    <t>"Viz. omítky" 174,1+1668,468</t>
  </si>
  <si>
    <t>816056962</t>
  </si>
  <si>
    <t>"Lodžie" 1,35*(3,1*12+4,3*12+3*10)+0,12*0,9*34</t>
  </si>
  <si>
    <t>-1608961690</t>
  </si>
  <si>
    <t>"Vstupy" (4*0,85+1,4*0,75+0,2*0,1+1,5*0,3)*2</t>
  </si>
  <si>
    <t>1865519311</t>
  </si>
  <si>
    <t>-1334797727</t>
  </si>
  <si>
    <t>1553320731</t>
  </si>
  <si>
    <t>-762930899</t>
  </si>
  <si>
    <t>"Okapový chodníček" 38,85*2-3,2*2+5,05*2+0,7*2-4*2+0,3*4+4*2</t>
  </si>
  <si>
    <t>-1330528402</t>
  </si>
  <si>
    <t>"OST.04" 72</t>
  </si>
  <si>
    <t>-243997083</t>
  </si>
  <si>
    <t>-771751921</t>
  </si>
  <si>
    <t>1675154524</t>
  </si>
  <si>
    <t>"OST.04" 72*0,4*1,1</t>
  </si>
  <si>
    <t>941311112</t>
  </si>
  <si>
    <t>Montáž lešení řadového modulového lehkého zatížení do 200 kg/m2 š přes 0,6 do 0,9 m v přes 10 do 25 m</t>
  </si>
  <si>
    <t>1338362029</t>
  </si>
  <si>
    <t>(38,85+5,14+1,1*2)*2*20,24</t>
  </si>
  <si>
    <t>941311211</t>
  </si>
  <si>
    <t>Příplatek k lešení řadovému modulovému lehkému š 0,9 m v přes 10 do 25 m za první a ZKD den použití</t>
  </si>
  <si>
    <t>2115130699</t>
  </si>
  <si>
    <t>"Kalkulováno na 3 měsíce" 1869,771*91</t>
  </si>
  <si>
    <t>941311812</t>
  </si>
  <si>
    <t>Demontáž lešení řadového modulového lehkého zatížení do 200 kg/m2 š přes 0,6 do 0,9 m v přes 10 do 25 m</t>
  </si>
  <si>
    <t>1475484690</t>
  </si>
  <si>
    <t>640654509</t>
  </si>
  <si>
    <t>1869,771/2</t>
  </si>
  <si>
    <t>-1514662822</t>
  </si>
  <si>
    <t>934,886*61</t>
  </si>
  <si>
    <t>289180778</t>
  </si>
  <si>
    <t>1037350944</t>
  </si>
  <si>
    <t>-1085820920</t>
  </si>
  <si>
    <t>-191901287</t>
  </si>
  <si>
    <t>1886297288</t>
  </si>
  <si>
    <t>2,5*4</t>
  </si>
  <si>
    <t>1773674789</t>
  </si>
  <si>
    <t>10*91</t>
  </si>
  <si>
    <t>-240278737</t>
  </si>
  <si>
    <t>289509151</t>
  </si>
  <si>
    <t>"Vstupy do 1.PP" (1,4*1,25+0,2*0,1+1,5*0,3)*2</t>
  </si>
  <si>
    <t>"Vstupy do 1.NP" (1,4*0,75+0,2*0,1+1,5*0,3)*2</t>
  </si>
  <si>
    <t>908103356</t>
  </si>
  <si>
    <t>589098579</t>
  </si>
  <si>
    <t>2121342778</t>
  </si>
  <si>
    <t>"ZAM.02" 8*34</t>
  </si>
  <si>
    <t>-1192786603</t>
  </si>
  <si>
    <t>-4454732</t>
  </si>
  <si>
    <t>"Boky stupňů"(2,2+0,3)*2*8*2*0,06</t>
  </si>
  <si>
    <t>1935048388</t>
  </si>
  <si>
    <t xml:space="preserve">"Vstupy - podhled  stupňů" 2,2*0,3*8*2</t>
  </si>
  <si>
    <t>-1236635094</t>
  </si>
  <si>
    <t>29,91+10,56</t>
  </si>
  <si>
    <t>907754552</t>
  </si>
  <si>
    <t>9859-002</t>
  </si>
  <si>
    <t>Sanace ocelových schodnic - kontrola, oprava (předpoklad výměna 25%), povrchová úprava, dle TZ část 5.4 b)</t>
  </si>
  <si>
    <t>621987722</t>
  </si>
  <si>
    <t>-378232227</t>
  </si>
  <si>
    <t>1766546450</t>
  </si>
  <si>
    <t>1034881561</t>
  </si>
  <si>
    <t>1090988541</t>
  </si>
  <si>
    <t>-1805890669</t>
  </si>
  <si>
    <t>5,14*17,82</t>
  </si>
  <si>
    <t>1509144585</t>
  </si>
  <si>
    <t>908240580</t>
  </si>
  <si>
    <t>-435709642</t>
  </si>
  <si>
    <t>-681090666</t>
  </si>
  <si>
    <t>380675582</t>
  </si>
  <si>
    <t>1974953628</t>
  </si>
  <si>
    <t>46,892*18 'Přepočtené koeficientem množství</t>
  </si>
  <si>
    <t>-344059647</t>
  </si>
  <si>
    <t>46,579-1,191-28,408-9,557</t>
  </si>
  <si>
    <t>"Odpočet kovového odpadu" -0,911-2,62</t>
  </si>
  <si>
    <t>-1891480451</t>
  </si>
  <si>
    <t>"EPS" 1,191</t>
  </si>
  <si>
    <t>-2003679454</t>
  </si>
  <si>
    <t>14,178+13,344+0,886</t>
  </si>
  <si>
    <t>-2033143410</t>
  </si>
  <si>
    <t>"Keramika a omítky" 0,344+9,213</t>
  </si>
  <si>
    <t>-1325496117</t>
  </si>
  <si>
    <t>-502288284</t>
  </si>
  <si>
    <t>CS ÚRS 2021 02</t>
  </si>
  <si>
    <t>-977226392</t>
  </si>
  <si>
    <t>"Viz. krytina" 453,231</t>
  </si>
  <si>
    <t>1756825844</t>
  </si>
  <si>
    <t>2058592535</t>
  </si>
  <si>
    <t>6,08*1,2</t>
  </si>
  <si>
    <t>-1675119210</t>
  </si>
  <si>
    <t>"Vytažení na nástavby" 1*4*6+(1+1,1)*2*2+1*3*4</t>
  </si>
  <si>
    <t>-346410281</t>
  </si>
  <si>
    <t>429418441</t>
  </si>
  <si>
    <t>304220976</t>
  </si>
  <si>
    <t>"KL/07" (38,94+5,14)*2</t>
  </si>
  <si>
    <t>712363367</t>
  </si>
  <si>
    <t>Povlakové krytiny střech do 10° z tvarovaných poplastovaných lišt délky 2 m dilatační lišta rš 300 mm</t>
  </si>
  <si>
    <t>-709179006</t>
  </si>
  <si>
    <t>"U sousedního objektu" 6,34*2</t>
  </si>
  <si>
    <t>1609688640</t>
  </si>
  <si>
    <t>"Vytažení na nástavby" (1*4*6+(1+1,1)*2*2+1*3*4)*0,5</t>
  </si>
  <si>
    <t>1866069053</t>
  </si>
  <si>
    <t>453,231*1,2</t>
  </si>
  <si>
    <t>-1115341482</t>
  </si>
  <si>
    <t>1384243034</t>
  </si>
  <si>
    <t>998712103</t>
  </si>
  <si>
    <t>Přesun hmot tonážní tonážní pro krytiny povlakové v objektech v přes 12 do 24 m</t>
  </si>
  <si>
    <t>-575798708</t>
  </si>
  <si>
    <t>1256880138</t>
  </si>
  <si>
    <t>1671217744</t>
  </si>
  <si>
    <t>998713103</t>
  </si>
  <si>
    <t>Přesun hmot tonážní pro izolace tepelné v objektech v přes 12 do 24 m</t>
  </si>
  <si>
    <t>-574209236</t>
  </si>
  <si>
    <t>1969020555</t>
  </si>
  <si>
    <t>1129348298</t>
  </si>
  <si>
    <t>"Nad vstupy" 9*0,8*2</t>
  </si>
  <si>
    <t>217349663</t>
  </si>
  <si>
    <t>"Lať 60/40" 14,4*0,06*0,04*1,1</t>
  </si>
  <si>
    <t>1963674597</t>
  </si>
  <si>
    <t>"KL/07" (38,94+10,58)*2*0,45</t>
  </si>
  <si>
    <t>-14600361</t>
  </si>
  <si>
    <t>"Lať 60/40" 14,4*0,06*0,04</t>
  </si>
  <si>
    <t>"Bednění" 6,08*0,025</t>
  </si>
  <si>
    <t>"Atika" 44,568*0,035</t>
  </si>
  <si>
    <t>159000612</t>
  </si>
  <si>
    <t>-1471869339</t>
  </si>
  <si>
    <t>"U vstupu do 1.PP" 1,4*2,6*2</t>
  </si>
  <si>
    <t>63356990</t>
  </si>
  <si>
    <t>"lAŤ 60/40MM" ((3,8+0,8*2)*2+0,8*7)*2</t>
  </si>
  <si>
    <t>762439001</t>
  </si>
  <si>
    <t>Montáž obložení stěn podkladový rošt</t>
  </si>
  <si>
    <t>2088240420</t>
  </si>
  <si>
    <t>"Lať 60/40mm - u vstupu do 1.PP" (2,6*3+1,4*6)*2</t>
  </si>
  <si>
    <t>-1215091984</t>
  </si>
  <si>
    <t>"Lať 60/40mm - stříška" 32,8*0,06*0,04*1,1</t>
  </si>
  <si>
    <t>"Lať 60/40mm - u vstupu do 1.PP" (2,6*3+1,4*6)*2*0,06*0,04*1,1</t>
  </si>
  <si>
    <t>-1202593436</t>
  </si>
  <si>
    <t>6,08+9,072</t>
  </si>
  <si>
    <t>998762103</t>
  </si>
  <si>
    <t>Přesun hmot tonážní pro kce tesařské v objektech v přes 12 do 24 m</t>
  </si>
  <si>
    <t>321081783</t>
  </si>
  <si>
    <t>1918943515</t>
  </si>
  <si>
    <t>"KL/09 - nad vstupy" 4*1,1*2</t>
  </si>
  <si>
    <t>"KL/12" 0,8*1,2*2</t>
  </si>
  <si>
    <t>-33792836</t>
  </si>
  <si>
    <t>"Okraj lodžie" 3,1*12+4,3*12+3*10</t>
  </si>
  <si>
    <t>1513510808</t>
  </si>
  <si>
    <t>"KL/07" (38,94+11,48)*2</t>
  </si>
  <si>
    <t>-950265160</t>
  </si>
  <si>
    <t>"KL/01" 2,15*72</t>
  </si>
  <si>
    <t>"KL/02" 1,55*24</t>
  </si>
  <si>
    <t>"KL/04" 2,03*12</t>
  </si>
  <si>
    <t>"KL/05" 2,35*12</t>
  </si>
  <si>
    <t>"KL/06" 2,15*10</t>
  </si>
  <si>
    <t>2014389544</t>
  </si>
  <si>
    <t>-487113716</t>
  </si>
  <si>
    <t>"KL/09" 4*1,1*2</t>
  </si>
  <si>
    <t>-1343221165</t>
  </si>
  <si>
    <t>670700050</t>
  </si>
  <si>
    <t>"Suterén" 0,65*52</t>
  </si>
  <si>
    <t>M-764-014</t>
  </si>
  <si>
    <t>parapet z Al plechu s povrchovou úpravou tl. 1 mm, šířka cca 150 mm, ozn. KL/04, KL/05, KL/06</t>
  </si>
  <si>
    <t>-74380074</t>
  </si>
  <si>
    <t>"KL/04" 1,98*12</t>
  </si>
  <si>
    <t>"KL/05" 2,3*12</t>
  </si>
  <si>
    <t>"KL/06" 2,1*10</t>
  </si>
  <si>
    <t>M-764-024</t>
  </si>
  <si>
    <t>boční Al krytky před omítkou k parapetům z Al plechu, šířka cca 150 mm, ozn. KL/04, KL/05, KL/06</t>
  </si>
  <si>
    <t>2084704228</t>
  </si>
  <si>
    <t>12+12+10</t>
  </si>
  <si>
    <t>M-764-034</t>
  </si>
  <si>
    <t>parapet z Al plechu s povrchovou úpravou tl. 1 mm, šířka cca 340 mm, ozn. KL/01 a KL/02</t>
  </si>
  <si>
    <t>-429893522</t>
  </si>
  <si>
    <t>"KL/01" 2,1*72</t>
  </si>
  <si>
    <t>"KL/02" 1,5*24</t>
  </si>
  <si>
    <t>M-764-044</t>
  </si>
  <si>
    <t>boční Al krytky před omítkou k parapetům z Al plechu, šířka cca 340 mm, ozn. KL/01 a KL/02</t>
  </si>
  <si>
    <t>619633893</t>
  </si>
  <si>
    <t>72+24</t>
  </si>
  <si>
    <t>-154585722</t>
  </si>
  <si>
    <t>0,6*52</t>
  </si>
  <si>
    <t>2036688751</t>
  </si>
  <si>
    <t>656842555</t>
  </si>
  <si>
    <t>-1437981534</t>
  </si>
  <si>
    <t>-1751026619</t>
  </si>
  <si>
    <t>-42604079</t>
  </si>
  <si>
    <t>-715348952</t>
  </si>
  <si>
    <t>-1470709784</t>
  </si>
  <si>
    <t>998764103</t>
  </si>
  <si>
    <t>Přesun hmot tonážní pro konstrukce klempířské v objektech v přes 12 do 24 m</t>
  </si>
  <si>
    <t>-492940985</t>
  </si>
  <si>
    <t>767132812</t>
  </si>
  <si>
    <t>Demontáž příček svařovaných do suti</t>
  </si>
  <si>
    <t>452974666</t>
  </si>
  <si>
    <t>-1459826923</t>
  </si>
  <si>
    <t>"Lodžie" 3,6*22+4,8*12</t>
  </si>
  <si>
    <t>233693118</t>
  </si>
  <si>
    <t>"Vstupní schodiště" 2,78*2*2</t>
  </si>
  <si>
    <t>297939909</t>
  </si>
  <si>
    <t>"ZAM.01" 3,6*22</t>
  </si>
  <si>
    <t>"ZAM.01B" 4,8*12</t>
  </si>
  <si>
    <t>-299581861</t>
  </si>
  <si>
    <t>"Zam.05" 2,78*2*2</t>
  </si>
  <si>
    <t>-583830586</t>
  </si>
  <si>
    <t>"Jackl 60/40/2mm" (0,855+1,5+0,31+2,78*2+1,165)*2,99*2</t>
  </si>
  <si>
    <t>"Jackl 40/40/2mm" (0,855+1,5+0,31+2,78*2+1,165+1,45*2+1,2*2)*2,36*2</t>
  </si>
  <si>
    <t>"Tr 20/1,5mm" 96*0,9*0,684*2</t>
  </si>
  <si>
    <t>"Spojovací materiál - 15%" 243,684*0,15</t>
  </si>
  <si>
    <t>-1316468551</t>
  </si>
  <si>
    <t>"Jackl 70/50/2mm" (3,6*22+4,8*12)*3,602</t>
  </si>
  <si>
    <t>"Jackl 50/50/2mm" ((3,6*22+4,8*12)*2+1*4*34)*2,974</t>
  </si>
  <si>
    <t>"Tr 20/1,5mm" 0,67*(34*22+46*12)*0,684</t>
  </si>
  <si>
    <t>"Spojovací materiál - 15%" 2306,668*0,15</t>
  </si>
  <si>
    <t>7679-014</t>
  </si>
  <si>
    <t>Dodávka a montáž ocelového kotevního kompletu zábradlí, pozinkováno (34 ks), ozn. ZAM.02</t>
  </si>
  <si>
    <t>-1669535375</t>
  </si>
  <si>
    <t>"Pásk. 50/5mm" 0,23*4*34*1,96</t>
  </si>
  <si>
    <t>"Pásk. 120/8mm" 0,25*4*34*6,28</t>
  </si>
  <si>
    <t>7679-024</t>
  </si>
  <si>
    <t>Dodávka a montáž vnitřní výplně zábradlí z komůrkového polykarbonátu tl. min. 10 mm, v nerez U profilu (34ks)</t>
  </si>
  <si>
    <t>1611436773</t>
  </si>
  <si>
    <t>(3,6*22+4,8*12)*0,77</t>
  </si>
  <si>
    <t>-974632607</t>
  </si>
  <si>
    <t>133939984</t>
  </si>
  <si>
    <t>-842162357</t>
  </si>
  <si>
    <t>"Výraz a tvar shodný jako u BD č.p. 718 - 721" 34</t>
  </si>
  <si>
    <t>-736721725</t>
  </si>
  <si>
    <t>7679-070</t>
  </si>
  <si>
    <t>Drobné opravy, očištění a nátěr ocelových schodnic schodiště u vstupu</t>
  </si>
  <si>
    <t>-1789474580</t>
  </si>
  <si>
    <t>2,8*4</t>
  </si>
  <si>
    <t>998767103</t>
  </si>
  <si>
    <t>Přesun hmot tonážní pro zámečnické konstrukce v objektech v přes 12 do 24 m</t>
  </si>
  <si>
    <t>-1688603715</t>
  </si>
  <si>
    <t>1207432941</t>
  </si>
  <si>
    <t>"Lodžie - vodorovná" 1,35*3,1*12+1,35*4,3*12+1,35*3*10</t>
  </si>
  <si>
    <t>"Vytažení na stěny" (1,35*34*2+0,12*34*2+3,1*12+4,3*12+3*10)*0,1</t>
  </si>
  <si>
    <t>-1844416998</t>
  </si>
  <si>
    <t xml:space="preserve">"U  okapu" 3,1*12+4,3*12+3*10</t>
  </si>
  <si>
    <t>1926236604</t>
  </si>
  <si>
    <t>118,8*1,1</t>
  </si>
  <si>
    <t>-1837126721</t>
  </si>
  <si>
    <t>"Lodžie" 1,35*34*2+0,12*34*2+3,1*12+4,3*12++3*10</t>
  </si>
  <si>
    <t>1935320188</t>
  </si>
  <si>
    <t>"Vstupy" (4*0,85+1,5*0,3+0,1*0,2+1,4*0,75)*2</t>
  </si>
  <si>
    <t>"Lodžie" 1,35*3,1*12+1,35*4,3*12+1,35*3*10</t>
  </si>
  <si>
    <t>-1842611110</t>
  </si>
  <si>
    <t>(170,22+218,76*0,1)*1,1</t>
  </si>
  <si>
    <t>-868235133</t>
  </si>
  <si>
    <t>-981448546</t>
  </si>
  <si>
    <t>1467917052</t>
  </si>
  <si>
    <t>-1987820557</t>
  </si>
  <si>
    <t>1391908027</t>
  </si>
  <si>
    <t>-112532447</t>
  </si>
  <si>
    <t>1165219907</t>
  </si>
  <si>
    <t>4*34</t>
  </si>
  <si>
    <t>-470026393</t>
  </si>
  <si>
    <t>2*34</t>
  </si>
  <si>
    <t>-337324616</t>
  </si>
  <si>
    <t>357679798</t>
  </si>
  <si>
    <t>998771103</t>
  </si>
  <si>
    <t>Přesun hmot tonážní pro podlahy z dlaždic v objektech v přes 12 do 24 m</t>
  </si>
  <si>
    <t>-1621503719</t>
  </si>
  <si>
    <t>-141136578</t>
  </si>
  <si>
    <t>"Hlavní vstupy" (3,1-1,5+0,75*2+0,1*2)*2,6*2</t>
  </si>
  <si>
    <t>-1058610329</t>
  </si>
  <si>
    <t>-355626751</t>
  </si>
  <si>
    <t>895017701</t>
  </si>
  <si>
    <t>-2116381089</t>
  </si>
  <si>
    <t>1877630081</t>
  </si>
  <si>
    <t>-1340026243</t>
  </si>
  <si>
    <t>1911753335</t>
  </si>
  <si>
    <t>998781103</t>
  </si>
  <si>
    <t>Přesun hmot tonážní pro obklady keramické v objektech v přes 12 do 24 m</t>
  </si>
  <si>
    <t>-1329978191</t>
  </si>
  <si>
    <t xml:space="preserve">021 - SO-02  Elektroinstalace</t>
  </si>
  <si>
    <t>2093736509</t>
  </si>
  <si>
    <t>1898443566</t>
  </si>
  <si>
    <t>-1912123675</t>
  </si>
  <si>
    <t>-1754317604</t>
  </si>
  <si>
    <t>181988691</t>
  </si>
  <si>
    <t>118651822</t>
  </si>
  <si>
    <t>-10045372</t>
  </si>
  <si>
    <t>1733067613</t>
  </si>
  <si>
    <t>401946944</t>
  </si>
  <si>
    <t>-1681691634</t>
  </si>
  <si>
    <t>-419726702</t>
  </si>
  <si>
    <t>1990374740</t>
  </si>
  <si>
    <t>1743240563</t>
  </si>
  <si>
    <t>-1703399296</t>
  </si>
  <si>
    <t>-97981673</t>
  </si>
  <si>
    <t>-800988380</t>
  </si>
  <si>
    <t>746-050</t>
  </si>
  <si>
    <t>Jímací tyč FeZn PJ2, l=1,0 m; ochranná stříška</t>
  </si>
  <si>
    <t>2120780472</t>
  </si>
  <si>
    <t>-589185965</t>
  </si>
  <si>
    <t>-1739473332</t>
  </si>
  <si>
    <t>115603821</t>
  </si>
  <si>
    <t>-1910065247</t>
  </si>
  <si>
    <t>-518928998</t>
  </si>
  <si>
    <t>504419622</t>
  </si>
  <si>
    <t>-489781835</t>
  </si>
  <si>
    <t>-295668438</t>
  </si>
  <si>
    <t>1789957901</t>
  </si>
  <si>
    <t>-1797865991</t>
  </si>
  <si>
    <t>-315818252</t>
  </si>
  <si>
    <t>1208010581</t>
  </si>
  <si>
    <t>284777385</t>
  </si>
  <si>
    <t>-2009047864</t>
  </si>
  <si>
    <t>1912217771</t>
  </si>
  <si>
    <t>-1797864195</t>
  </si>
  <si>
    <t>1666877685</t>
  </si>
  <si>
    <t>1482150081</t>
  </si>
  <si>
    <t>-662511605</t>
  </si>
  <si>
    <t>368216883</t>
  </si>
  <si>
    <t>-1061257972</t>
  </si>
  <si>
    <t>1605565729</t>
  </si>
  <si>
    <t>1943147146</t>
  </si>
  <si>
    <t>-754622997</t>
  </si>
  <si>
    <t>-24505126</t>
  </si>
  <si>
    <t>-1523115151</t>
  </si>
  <si>
    <t>1290379832</t>
  </si>
  <si>
    <t>30265121</t>
  </si>
  <si>
    <t>-1115090199</t>
  </si>
  <si>
    <t>-1014045249</t>
  </si>
  <si>
    <t>567907965</t>
  </si>
  <si>
    <t>-803405206</t>
  </si>
  <si>
    <t>569903059</t>
  </si>
  <si>
    <t xml:space="preserve">03 - SO-03  Dvojsekce bytový dům č.p. 716, 717, Sušice</t>
  </si>
  <si>
    <t>-1701720822</t>
  </si>
  <si>
    <t>"Okapový chodníček" (38,85*2-3,2*2+4,2+5,05-4*2+1,2*4+0,7*4)*0,7+4*0,3*2</t>
  </si>
  <si>
    <t>-1216728933</t>
  </si>
  <si>
    <t>-1203784899</t>
  </si>
  <si>
    <t>"Okapový chodníček" ((38,85*2-3,2*2+4,2+5,05-4*2+1,2*4+0,7*4)*0,7+4*0,3*2)*0,15</t>
  </si>
  <si>
    <t>-65819973</t>
  </si>
  <si>
    <t>-146259084</t>
  </si>
  <si>
    <t>8,776*1,75</t>
  </si>
  <si>
    <t>-50965230</t>
  </si>
  <si>
    <t>1283616105</t>
  </si>
  <si>
    <t>-290779940</t>
  </si>
  <si>
    <t>246709222</t>
  </si>
  <si>
    <t>1968327638</t>
  </si>
  <si>
    <t>-8885678</t>
  </si>
  <si>
    <t>58,505*5</t>
  </si>
  <si>
    <t>-464573058</t>
  </si>
  <si>
    <t>-808156130</t>
  </si>
  <si>
    <t>-551238699</t>
  </si>
  <si>
    <t>"Podhledy lodžií" 3,1*1,35*12+4,28*1,35*12+3*1,35*10</t>
  </si>
  <si>
    <t>-441691279</t>
  </si>
  <si>
    <t>-1436132880</t>
  </si>
  <si>
    <t>"Podhledy lodžií" (3,1*1,35*12+4,28*1,35*12+3*1,35*10)*1,05</t>
  </si>
  <si>
    <t>-1473006225</t>
  </si>
  <si>
    <t>1632591309</t>
  </si>
  <si>
    <t>-1389147208</t>
  </si>
  <si>
    <t>164,496+3,04</t>
  </si>
  <si>
    <t>-844254451</t>
  </si>
  <si>
    <t>1554000611</t>
  </si>
  <si>
    <t>629350365</t>
  </si>
  <si>
    <t>-982621084</t>
  </si>
  <si>
    <t>-1451687048</t>
  </si>
  <si>
    <t>"Na KZS" 82,134+186,938+1049,309+22,32+68,445+61,137+30,509</t>
  </si>
  <si>
    <t>-2018126402</t>
  </si>
  <si>
    <t>"1.PP"(38,85*2+0,75+4,2+5,05+1,2*4-3,1*2)*2,4-4,2*1,05/2-25,4*1,17/2-0,75*1,05-4,2*(1,22+0,95)/2+1*1,4*4-4*1*2+(3,1+1,25*2+0,1*2-1,5)*2,6*2-0,6*0,6*52</t>
  </si>
  <si>
    <t>-263315698</t>
  </si>
  <si>
    <t>1228932169</t>
  </si>
  <si>
    <t>"1.PP" 185,952*1,05-54,369</t>
  </si>
  <si>
    <t>294035621</t>
  </si>
  <si>
    <t>-1328135045</t>
  </si>
  <si>
    <t>"1.PP - nad terénem"(38,85*2+0,75+4,2+5,05+1,2*4-3,1*2)*0,6*1,05</t>
  </si>
  <si>
    <t>982727976</t>
  </si>
  <si>
    <t>-1113368760</t>
  </si>
  <si>
    <t>938981862</t>
  </si>
  <si>
    <t>-9121730</t>
  </si>
  <si>
    <t>540533622</t>
  </si>
  <si>
    <t>"Celková plocha" (38,99*2+5,14+1,2*4+11,48)*17,82-6,3*3,1</t>
  </si>
  <si>
    <t>"Odpočet vaty" -61,137</t>
  </si>
  <si>
    <t>-52663644</t>
  </si>
  <si>
    <t>1049,309*1,05-3,969</t>
  </si>
  <si>
    <t>2098160773</t>
  </si>
  <si>
    <t>"Nad střechou trafostanice" 6,3*0,6*1,05</t>
  </si>
  <si>
    <t>-1484385133</t>
  </si>
  <si>
    <t>1850534290</t>
  </si>
  <si>
    <t>814366165</t>
  </si>
  <si>
    <t>385985449</t>
  </si>
  <si>
    <t>1384862446</t>
  </si>
  <si>
    <t>115198778</t>
  </si>
  <si>
    <t>295776603</t>
  </si>
  <si>
    <t>1597367059</t>
  </si>
  <si>
    <t>-636790002</t>
  </si>
  <si>
    <t>"Pás u zakládací lišty" (38,99*2+5,14+11,48-6,3+1,2*4-4*2)*0,3</t>
  </si>
  <si>
    <t>"U sousedních objektů" 0,9*17,52+(0,9+0,865)*2,9</t>
  </si>
  <si>
    <t>-2063956653</t>
  </si>
  <si>
    <t>61,137*1,05</t>
  </si>
  <si>
    <t>-996400355</t>
  </si>
  <si>
    <t>"Čela lodžiových podest" (3,1*12+4,28*14+3*10)*0,24</t>
  </si>
  <si>
    <t>-1031944669</t>
  </si>
  <si>
    <t>30,509*1,05</t>
  </si>
  <si>
    <t>1442966088</t>
  </si>
  <si>
    <t>-1256285009</t>
  </si>
  <si>
    <t>1442816334</t>
  </si>
  <si>
    <t>-719040083</t>
  </si>
  <si>
    <t>286,446+189,638+1089,309</t>
  </si>
  <si>
    <t>1490387033</t>
  </si>
  <si>
    <t>22,32+68,445+61,137+30,509</t>
  </si>
  <si>
    <t>1444461076</t>
  </si>
  <si>
    <t>"Základová lišta nad 1.PP" 38,99*2+5,14+11,48+1,2*4-4*2</t>
  </si>
  <si>
    <t>"Lodžie" 1,35*2*34+3,1*12+4,28*12+3*10</t>
  </si>
  <si>
    <t>-339599093</t>
  </si>
  <si>
    <t>"Základová lišta nad 1.PP" (38,99*2+5,14+11,48+1,2*4-4*2)*1,1</t>
  </si>
  <si>
    <t>161626642</t>
  </si>
  <si>
    <t>-1556640666</t>
  </si>
  <si>
    <t>868819956</t>
  </si>
  <si>
    <t>2073881886</t>
  </si>
  <si>
    <t>"Rohy objektu" 20,24*7</t>
  </si>
  <si>
    <t>"Dilatace - u sousedního objektu" 20,24*2+4,5*2</t>
  </si>
  <si>
    <t>"Atikový" (38,94+11,48+1,2*2)*2-6,34</t>
  </si>
  <si>
    <t>-612810940</t>
  </si>
  <si>
    <t>422,48*1,1</t>
  </si>
  <si>
    <t>903877773</t>
  </si>
  <si>
    <t>49,48*1,1</t>
  </si>
  <si>
    <t>1073944141</t>
  </si>
  <si>
    <t>2027492492</t>
  </si>
  <si>
    <t>16716802</t>
  </si>
  <si>
    <t>1838865171</t>
  </si>
  <si>
    <t>99,3*1,1</t>
  </si>
  <si>
    <t>1497708083</t>
  </si>
  <si>
    <t>"Suterén" 209,114</t>
  </si>
  <si>
    <t>-746601858</t>
  </si>
  <si>
    <t>-932516263</t>
  </si>
  <si>
    <t>-721969495</t>
  </si>
  <si>
    <t>1150259375</t>
  </si>
  <si>
    <t>"Vodorovně" (38,99*2+1,2*4)*7</t>
  </si>
  <si>
    <t>1898194456</t>
  </si>
  <si>
    <t>936553360</t>
  </si>
  <si>
    <t>"Viz. omítky" 173,776+1838,24</t>
  </si>
  <si>
    <t>328674975</t>
  </si>
  <si>
    <t>"Lodžie" 1,35*(3,1*12+4,28*12+3*10)+0,12*0,9*34</t>
  </si>
  <si>
    <t>265436572</t>
  </si>
  <si>
    <t>-948621403</t>
  </si>
  <si>
    <t>-1788317355</t>
  </si>
  <si>
    <t>-471882954</t>
  </si>
  <si>
    <t>-1311532344</t>
  </si>
  <si>
    <t>"Okapový chodníček" 38,85*2-3,2*2+4,2+5,05+1,2*4+0,7*8</t>
  </si>
  <si>
    <t>-1779695039</t>
  </si>
  <si>
    <t>-253222268</t>
  </si>
  <si>
    <t>574270144</t>
  </si>
  <si>
    <t>-1234788683</t>
  </si>
  <si>
    <t>-617445793</t>
  </si>
  <si>
    <t>"Ochrana střechy sousedního objektu pod lešením" 6,3*2,5</t>
  </si>
  <si>
    <t>1941248364</t>
  </si>
  <si>
    <t>(38,99*2+11,48+1,2*4+5,14+1,1*6)*20,24-6,4*5,5</t>
  </si>
  <si>
    <t>354566036</t>
  </si>
  <si>
    <t>"Kalkulováno na 3 měsíce" 2110,24*91</t>
  </si>
  <si>
    <t>-2009582825</t>
  </si>
  <si>
    <t>2112256762</t>
  </si>
  <si>
    <t>2110,24/2</t>
  </si>
  <si>
    <t>656207680</t>
  </si>
  <si>
    <t>1055,12*61</t>
  </si>
  <si>
    <t>-1538294961</t>
  </si>
  <si>
    <t>-404061132</t>
  </si>
  <si>
    <t>324675634</t>
  </si>
  <si>
    <t>560293006</t>
  </si>
  <si>
    <t>-1922574169</t>
  </si>
  <si>
    <t>533449402</t>
  </si>
  <si>
    <t>179566476</t>
  </si>
  <si>
    <t>89345909</t>
  </si>
  <si>
    <t>-1333080741</t>
  </si>
  <si>
    <t>134283046</t>
  </si>
  <si>
    <t>-567115981</t>
  </si>
  <si>
    <t>-513671663</t>
  </si>
  <si>
    <t>-65226731</t>
  </si>
  <si>
    <t>"Nástupnice" 2,2*0,3*(9+6)</t>
  </si>
  <si>
    <t>"Boky stupňů"(2,2+0,3)*2*(9+6)*0,06</t>
  </si>
  <si>
    <t>-1865143076</t>
  </si>
  <si>
    <t xml:space="preserve">"Vstupy - podhled  stupňů" 2,2*0,3*(9+6)</t>
  </si>
  <si>
    <t>1930857755</t>
  </si>
  <si>
    <t>28,95+9,9</t>
  </si>
  <si>
    <t>-518343884</t>
  </si>
  <si>
    <t>"Podesty" (3,6*1,3+1,5*0,45)*2</t>
  </si>
  <si>
    <t>-110704505</t>
  </si>
  <si>
    <t>-1057782759</t>
  </si>
  <si>
    <t>239796214</t>
  </si>
  <si>
    <t>855385424</t>
  </si>
  <si>
    <t>-1535829759</t>
  </si>
  <si>
    <t>-1447612991</t>
  </si>
  <si>
    <t>(5,14+11,48)*17,82-6,3*3,1</t>
  </si>
  <si>
    <t>575504821</t>
  </si>
  <si>
    <t>678923746</t>
  </si>
  <si>
    <t>-588123407</t>
  </si>
  <si>
    <t>1279856055</t>
  </si>
  <si>
    <t>1097499074</t>
  </si>
  <si>
    <t>1322483632</t>
  </si>
  <si>
    <t>51,837*18 'Přepočtené koeficientem množství</t>
  </si>
  <si>
    <t>-1926620636</t>
  </si>
  <si>
    <t>158926038</t>
  </si>
  <si>
    <t>106650083</t>
  </si>
  <si>
    <t>1679594564</t>
  </si>
  <si>
    <t>133293172</t>
  </si>
  <si>
    <t>1026422508</t>
  </si>
  <si>
    <t>722019839</t>
  </si>
  <si>
    <t>"Viz. krytina" 480,591</t>
  </si>
  <si>
    <t>-1521209702</t>
  </si>
  <si>
    <t>703696828</t>
  </si>
  <si>
    <t>-1403118213</t>
  </si>
  <si>
    <t>1968306574</t>
  </si>
  <si>
    <t>-493063337</t>
  </si>
  <si>
    <t>-641498027</t>
  </si>
  <si>
    <t>"KL/07" (38,94+11,48+1,2*2)*2</t>
  </si>
  <si>
    <t>1651237933</t>
  </si>
  <si>
    <t>"Plocha" 11,48*38,94+1,2*11,4*2-4*4*2</t>
  </si>
  <si>
    <t>374140756</t>
  </si>
  <si>
    <t>480,591*1,2</t>
  </si>
  <si>
    <t>1455526403</t>
  </si>
  <si>
    <t>1757113371</t>
  </si>
  <si>
    <t>-698434437</t>
  </si>
  <si>
    <t>-169909995</t>
  </si>
  <si>
    <t>-736099100</t>
  </si>
  <si>
    <t>"Plocha" 38,94*11,48+1,2*11,4*2-4*4*2</t>
  </si>
  <si>
    <t>-54504985</t>
  </si>
  <si>
    <t>442,391*1,05</t>
  </si>
  <si>
    <t>-1626223449</t>
  </si>
  <si>
    <t>1630668922</t>
  </si>
  <si>
    <t>495244577</t>
  </si>
  <si>
    <t>1482615678</t>
  </si>
  <si>
    <t>241396718</t>
  </si>
  <si>
    <t>"KL/07" (38,94+10,58+1,2*2)*2*0,45</t>
  </si>
  <si>
    <t>775186305</t>
  </si>
  <si>
    <t>"Atika" 46,728*0,035</t>
  </si>
  <si>
    <t>1650950819</t>
  </si>
  <si>
    <t>-1667261904</t>
  </si>
  <si>
    <t>-615568224</t>
  </si>
  <si>
    <t>284387180</t>
  </si>
  <si>
    <t>1567089884</t>
  </si>
  <si>
    <t>-1160244691</t>
  </si>
  <si>
    <t>1521044096</t>
  </si>
  <si>
    <t>-2134231675</t>
  </si>
  <si>
    <t>"KL/12" 0,8*1,2</t>
  </si>
  <si>
    <t>-1319245997</t>
  </si>
  <si>
    <t>"Okraj lodžie" 3,1*12+4,28*12+3*10</t>
  </si>
  <si>
    <t>-2003576573</t>
  </si>
  <si>
    <t>-166416379</t>
  </si>
  <si>
    <t>1666269779</t>
  </si>
  <si>
    <t>-654900055</t>
  </si>
  <si>
    <t>-778307056</t>
  </si>
  <si>
    <t>764206105-R</t>
  </si>
  <si>
    <t>Montáž oplechování rovných parapetů lepením tmelem na živičné bázi, rš do 400 mm</t>
  </si>
  <si>
    <t>2140990815</t>
  </si>
  <si>
    <t>-1840491314</t>
  </si>
  <si>
    <t>-1592811076</t>
  </si>
  <si>
    <t>-1422689</t>
  </si>
  <si>
    <t>232188880</t>
  </si>
  <si>
    <t>1841870896</t>
  </si>
  <si>
    <t>1829959875</t>
  </si>
  <si>
    <t>-235325655</t>
  </si>
  <si>
    <t>-413041710</t>
  </si>
  <si>
    <t>"Trafostanice" 6,3</t>
  </si>
  <si>
    <t>-1896659129</t>
  </si>
  <si>
    <t>1898454488</t>
  </si>
  <si>
    <t>-728188352</t>
  </si>
  <si>
    <t>459203622</t>
  </si>
  <si>
    <t>801356308</t>
  </si>
  <si>
    <t>77648390</t>
  </si>
  <si>
    <t>1727815375</t>
  </si>
  <si>
    <t>-920927611</t>
  </si>
  <si>
    <t>648366078</t>
  </si>
  <si>
    <t>"Vstupní schodiště" 2,78*2+1,5*2</t>
  </si>
  <si>
    <t>1155402979</t>
  </si>
  <si>
    <t>1129838916</t>
  </si>
  <si>
    <t>"Zam.05" 2,78*2+1,5*2</t>
  </si>
  <si>
    <t>-228517018</t>
  </si>
  <si>
    <t>-756960087</t>
  </si>
  <si>
    <t>-1182834368</t>
  </si>
  <si>
    <t>388797271</t>
  </si>
  <si>
    <t>-1658395270</t>
  </si>
  <si>
    <t>-1625999187</t>
  </si>
  <si>
    <t>-1925078989</t>
  </si>
  <si>
    <t>-362995595</t>
  </si>
  <si>
    <t>1773402452</t>
  </si>
  <si>
    <t>2,8*2+1,5*2</t>
  </si>
  <si>
    <t>566751023</t>
  </si>
  <si>
    <t>-140814162</t>
  </si>
  <si>
    <t>"Lodžie - vodorovná" 1,35*3,1*12+1,35*4,28*12+1,35*3*10</t>
  </si>
  <si>
    <t>"Vytažení na stěny" (1,35*34*2+0,12*34*2+3,1*12+4,28*12+3*10)*0,1</t>
  </si>
  <si>
    <t>1870427007</t>
  </si>
  <si>
    <t xml:space="preserve">"U  okapu" 3,1*12+4,28*12+3*10</t>
  </si>
  <si>
    <t>1862225743</t>
  </si>
  <si>
    <t>118,56*1,1</t>
  </si>
  <si>
    <t>548940136</t>
  </si>
  <si>
    <t>"Lodžie" 1,35*34*2+0,12*34*2+3,1*12+4,28*12++3*10</t>
  </si>
  <si>
    <t>261801300</t>
  </si>
  <si>
    <t>"Lodžie" 1,35*3,1*12+1,35*4,28*12+1,35*3*10</t>
  </si>
  <si>
    <t>1599656718</t>
  </si>
  <si>
    <t>(169,896+218,52*0,1)*1,1</t>
  </si>
  <si>
    <t>-1090221251</t>
  </si>
  <si>
    <t>-1924926989</t>
  </si>
  <si>
    <t>1150398927</t>
  </si>
  <si>
    <t>313619743</t>
  </si>
  <si>
    <t>791231566</t>
  </si>
  <si>
    <t>-1402375453</t>
  </si>
  <si>
    <t>-1585138368</t>
  </si>
  <si>
    <t>-1032513982</t>
  </si>
  <si>
    <t>1243155884</t>
  </si>
  <si>
    <t>-160623369</t>
  </si>
  <si>
    <t>722655124</t>
  </si>
  <si>
    <t>815934977</t>
  </si>
  <si>
    <t>-350456473</t>
  </si>
  <si>
    <t>1341798208</t>
  </si>
  <si>
    <t>-1126654234</t>
  </si>
  <si>
    <t>-1507507973</t>
  </si>
  <si>
    <t>-1824689602</t>
  </si>
  <si>
    <t>-104148344</t>
  </si>
  <si>
    <t>-135511092</t>
  </si>
  <si>
    <t>213</t>
  </si>
  <si>
    <t>866556816</t>
  </si>
  <si>
    <t xml:space="preserve">031 - SO-03  Elektroinstalace</t>
  </si>
  <si>
    <t xml:space="preserve"> </t>
  </si>
  <si>
    <t>1152465555</t>
  </si>
  <si>
    <t>-375133042</t>
  </si>
  <si>
    <t>1824788018</t>
  </si>
  <si>
    <t>-85433031</t>
  </si>
  <si>
    <t>-766367868</t>
  </si>
  <si>
    <t>-1726609051</t>
  </si>
  <si>
    <t>118336463</t>
  </si>
  <si>
    <t>-98650818</t>
  </si>
  <si>
    <t>2117181259</t>
  </si>
  <si>
    <t>671179055</t>
  </si>
  <si>
    <t>795581589</t>
  </si>
  <si>
    <t>-272914812</t>
  </si>
  <si>
    <t>-70652922</t>
  </si>
  <si>
    <t>-1807431273</t>
  </si>
  <si>
    <t>1381401493</t>
  </si>
  <si>
    <t>-1274442584</t>
  </si>
  <si>
    <t>765434790</t>
  </si>
  <si>
    <t>-16893713</t>
  </si>
  <si>
    <t>1912922910</t>
  </si>
  <si>
    <t>-682342795</t>
  </si>
  <si>
    <t>693305797</t>
  </si>
  <si>
    <t>1428526155</t>
  </si>
  <si>
    <t>-789682169</t>
  </si>
  <si>
    <t>928562851</t>
  </si>
  <si>
    <t>32720696</t>
  </si>
  <si>
    <t>-463049873</t>
  </si>
  <si>
    <t>-290992278</t>
  </si>
  <si>
    <t>-1987703796</t>
  </si>
  <si>
    <t>292195375</t>
  </si>
  <si>
    <t>718412204</t>
  </si>
  <si>
    <t>-148443375</t>
  </si>
  <si>
    <t>1161964394</t>
  </si>
  <si>
    <t>-1138571</t>
  </si>
  <si>
    <t>-1880079934</t>
  </si>
  <si>
    <t>04 -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</si>
  <si>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</si>
  <si>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</si>
  <si>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</si>
  <si>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</si>
  <si>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</si>
  <si>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</si>
  <si>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</si>
  <si>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</si>
  <si>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</si>
  <si>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</si>
  <si>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</si>
  <si>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</si>
  <si>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-478563989</t>
  </si>
  <si>
    <t>VRN3</t>
  </si>
  <si>
    <t>Zařízení staveniště</t>
  </si>
  <si>
    <t>030001000</t>
  </si>
  <si>
    <t>-211916357</t>
  </si>
  <si>
    <t>VRN4</t>
  </si>
  <si>
    <t>Inženýrská činnost</t>
  </si>
  <si>
    <t>043002000</t>
  </si>
  <si>
    <t>Zkoušky a ostatní měření - výtažné a odtrhové zkoušky</t>
  </si>
  <si>
    <t>-998862572</t>
  </si>
  <si>
    <t>VRN7</t>
  </si>
  <si>
    <t>Provozní vlivy</t>
  </si>
  <si>
    <t>070001000</t>
  </si>
  <si>
    <t>Provozní vlivy - užívání objektu nájemníky po dobu výstavby, opatření pro ochranu ptactva dle požadavku ČESON</t>
  </si>
  <si>
    <t>1738076066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</si>
</sst>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96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2022-096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Zateplení panelových domů Sušice II - 2.etapa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Sušice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22. 12. 2022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Sušice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Ing. Jan Prášek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Pavel Hrba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ROUND(AG95+AG98+AG101+AG104,0)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ROUND(AS95+AS98+AS101+AS104,0)</f>
        <v>0</v>
      </c>
      <c r="AT94" s="113">
        <f>ROUND(SUM(AV94:AW94),0)</f>
        <v>0</v>
      </c>
      <c r="AU94" s="114">
        <f>ROUND(AU95+AU98+AU101+AU104,5)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ROUND(AZ95+AZ98+AZ101+AZ104,0)</f>
        <v>0</v>
      </c>
      <c r="BA94" s="113">
        <f>ROUND(BA95+BA98+BA101+BA104,0)</f>
        <v>0</v>
      </c>
      <c r="BB94" s="113">
        <f>ROUND(BB95+BB98+BB101+BB104,0)</f>
        <v>0</v>
      </c>
      <c r="BC94" s="113">
        <f>ROUND(BC95+BC98+BC101+BC104,0)</f>
        <v>0</v>
      </c>
      <c r="BD94" s="115">
        <f>ROUND(BD95+BD98+BD101+BD104,0)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24.75" customHeight="1">
      <c r="A95" s="7"/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ROUND(SUM(AG96:AG97),0)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84</v>
      </c>
      <c r="AR95" s="125"/>
      <c r="AS95" s="126">
        <f>ROUND(SUM(AS96:AS97),0)</f>
        <v>0</v>
      </c>
      <c r="AT95" s="127">
        <f>ROUND(SUM(AV95:AW95),0)</f>
        <v>0</v>
      </c>
      <c r="AU95" s="128">
        <f>ROUND(SUM(AU96:AU97),5)</f>
        <v>0</v>
      </c>
      <c r="AV95" s="127">
        <f>ROUND(AZ95*L29,0)</f>
        <v>0</v>
      </c>
      <c r="AW95" s="127">
        <f>ROUND(BA95*L30,0)</f>
        <v>0</v>
      </c>
      <c r="AX95" s="127">
        <f>ROUND(BB95*L29,0)</f>
        <v>0</v>
      </c>
      <c r="AY95" s="127">
        <f>ROUND(BC95*L30,0)</f>
        <v>0</v>
      </c>
      <c r="AZ95" s="127">
        <f>ROUND(SUM(AZ96:AZ97),0)</f>
        <v>0</v>
      </c>
      <c r="BA95" s="127">
        <f>ROUND(SUM(BA96:BA97),0)</f>
        <v>0</v>
      </c>
      <c r="BB95" s="127">
        <f>ROUND(SUM(BB96:BB97),0)</f>
        <v>0</v>
      </c>
      <c r="BC95" s="127">
        <f>ROUND(SUM(BC96:BC97),0)</f>
        <v>0</v>
      </c>
      <c r="BD95" s="129">
        <f>ROUND(SUM(BD96:BD97),0)</f>
        <v>0</v>
      </c>
      <c r="BE95" s="7"/>
      <c r="BS95" s="130" t="s">
        <v>77</v>
      </c>
      <c r="BT95" s="130" t="s">
        <v>8</v>
      </c>
      <c r="BV95" s="130" t="s">
        <v>80</v>
      </c>
      <c r="BW95" s="130" t="s">
        <v>85</v>
      </c>
      <c r="BX95" s="130" t="s">
        <v>5</v>
      </c>
      <c r="CL95" s="130" t="s">
        <v>1</v>
      </c>
      <c r="CM95" s="130" t="s">
        <v>8</v>
      </c>
    </row>
    <row r="96" s="4" customFormat="1" ht="23.25" customHeight="1">
      <c r="A96" s="131" t="s">
        <v>86</v>
      </c>
      <c r="B96" s="69"/>
      <c r="C96" s="132"/>
      <c r="D96" s="132"/>
      <c r="E96" s="133" t="s">
        <v>82</v>
      </c>
      <c r="F96" s="133"/>
      <c r="G96" s="133"/>
      <c r="H96" s="133"/>
      <c r="I96" s="133"/>
      <c r="J96" s="132"/>
      <c r="K96" s="133" t="s">
        <v>83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'01 - SO-01  Dvojsekce byt...'!J30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87</v>
      </c>
      <c r="AR96" s="71"/>
      <c r="AS96" s="136">
        <v>0</v>
      </c>
      <c r="AT96" s="137">
        <f>ROUND(SUM(AV96:AW96),0)</f>
        <v>0</v>
      </c>
      <c r="AU96" s="138">
        <f>'01 - SO-01  Dvojsekce byt...'!P137</f>
        <v>0</v>
      </c>
      <c r="AV96" s="137">
        <f>'01 - SO-01  Dvojsekce byt...'!J33</f>
        <v>0</v>
      </c>
      <c r="AW96" s="137">
        <f>'01 - SO-01  Dvojsekce byt...'!J34</f>
        <v>0</v>
      </c>
      <c r="AX96" s="137">
        <f>'01 - SO-01  Dvojsekce byt...'!J35</f>
        <v>0</v>
      </c>
      <c r="AY96" s="137">
        <f>'01 - SO-01  Dvojsekce byt...'!J36</f>
        <v>0</v>
      </c>
      <c r="AZ96" s="137">
        <f>'01 - SO-01  Dvojsekce byt...'!F33</f>
        <v>0</v>
      </c>
      <c r="BA96" s="137">
        <f>'01 - SO-01  Dvojsekce byt...'!F34</f>
        <v>0</v>
      </c>
      <c r="BB96" s="137">
        <f>'01 - SO-01  Dvojsekce byt...'!F35</f>
        <v>0</v>
      </c>
      <c r="BC96" s="137">
        <f>'01 - SO-01  Dvojsekce byt...'!F36</f>
        <v>0</v>
      </c>
      <c r="BD96" s="139">
        <f>'01 - SO-01  Dvojsekce byt...'!F37</f>
        <v>0</v>
      </c>
      <c r="BE96" s="4"/>
      <c r="BT96" s="140" t="s">
        <v>88</v>
      </c>
      <c r="BU96" s="140" t="s">
        <v>89</v>
      </c>
      <c r="BV96" s="140" t="s">
        <v>80</v>
      </c>
      <c r="BW96" s="140" t="s">
        <v>85</v>
      </c>
      <c r="BX96" s="140" t="s">
        <v>5</v>
      </c>
      <c r="CL96" s="140" t="s">
        <v>1</v>
      </c>
      <c r="CM96" s="140" t="s">
        <v>8</v>
      </c>
    </row>
    <row r="97" s="4" customFormat="1" ht="16.5" customHeight="1">
      <c r="A97" s="131" t="s">
        <v>86</v>
      </c>
      <c r="B97" s="69"/>
      <c r="C97" s="132"/>
      <c r="D97" s="132"/>
      <c r="E97" s="133" t="s">
        <v>90</v>
      </c>
      <c r="F97" s="133"/>
      <c r="G97" s="133"/>
      <c r="H97" s="133"/>
      <c r="I97" s="133"/>
      <c r="J97" s="132"/>
      <c r="K97" s="133" t="s">
        <v>91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'011 - SO-01  Elektroinsta...'!J32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87</v>
      </c>
      <c r="AR97" s="71"/>
      <c r="AS97" s="136">
        <v>0</v>
      </c>
      <c r="AT97" s="137">
        <f>ROUND(SUM(AV97:AW97),0)</f>
        <v>0</v>
      </c>
      <c r="AU97" s="138">
        <f>'011 - SO-01  Elektroinsta...'!P125</f>
        <v>0</v>
      </c>
      <c r="AV97" s="137">
        <f>'011 - SO-01  Elektroinsta...'!J35</f>
        <v>0</v>
      </c>
      <c r="AW97" s="137">
        <f>'011 - SO-01  Elektroinsta...'!J36</f>
        <v>0</v>
      </c>
      <c r="AX97" s="137">
        <f>'011 - SO-01  Elektroinsta...'!J37</f>
        <v>0</v>
      </c>
      <c r="AY97" s="137">
        <f>'011 - SO-01  Elektroinsta...'!J38</f>
        <v>0</v>
      </c>
      <c r="AZ97" s="137">
        <f>'011 - SO-01  Elektroinsta...'!F35</f>
        <v>0</v>
      </c>
      <c r="BA97" s="137">
        <f>'011 - SO-01  Elektroinsta...'!F36</f>
        <v>0</v>
      </c>
      <c r="BB97" s="137">
        <f>'011 - SO-01  Elektroinsta...'!F37</f>
        <v>0</v>
      </c>
      <c r="BC97" s="137">
        <f>'011 - SO-01  Elektroinsta...'!F38</f>
        <v>0</v>
      </c>
      <c r="BD97" s="139">
        <f>'011 - SO-01  Elektroinsta...'!F39</f>
        <v>0</v>
      </c>
      <c r="BE97" s="4"/>
      <c r="BT97" s="140" t="s">
        <v>88</v>
      </c>
      <c r="BV97" s="140" t="s">
        <v>80</v>
      </c>
      <c r="BW97" s="140" t="s">
        <v>92</v>
      </c>
      <c r="BX97" s="140" t="s">
        <v>85</v>
      </c>
      <c r="CL97" s="140" t="s">
        <v>1</v>
      </c>
    </row>
    <row r="98" s="7" customFormat="1" ht="24.75" customHeight="1">
      <c r="A98" s="7"/>
      <c r="B98" s="118"/>
      <c r="C98" s="119"/>
      <c r="D98" s="120" t="s">
        <v>93</v>
      </c>
      <c r="E98" s="120"/>
      <c r="F98" s="120"/>
      <c r="G98" s="120"/>
      <c r="H98" s="120"/>
      <c r="I98" s="121"/>
      <c r="J98" s="120" t="s">
        <v>94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ROUND(SUM(AG99:AG100),0)</f>
        <v>0</v>
      </c>
      <c r="AH98" s="121"/>
      <c r="AI98" s="121"/>
      <c r="AJ98" s="121"/>
      <c r="AK98" s="121"/>
      <c r="AL98" s="121"/>
      <c r="AM98" s="121"/>
      <c r="AN98" s="123">
        <f>SUM(AG98,AT98)</f>
        <v>0</v>
      </c>
      <c r="AO98" s="121"/>
      <c r="AP98" s="121"/>
      <c r="AQ98" s="124" t="s">
        <v>84</v>
      </c>
      <c r="AR98" s="125"/>
      <c r="AS98" s="126">
        <f>ROUND(SUM(AS99:AS100),0)</f>
        <v>0</v>
      </c>
      <c r="AT98" s="127">
        <f>ROUND(SUM(AV98:AW98),0)</f>
        <v>0</v>
      </c>
      <c r="AU98" s="128">
        <f>ROUND(SUM(AU99:AU100),5)</f>
        <v>0</v>
      </c>
      <c r="AV98" s="127">
        <f>ROUND(AZ98*L29,0)</f>
        <v>0</v>
      </c>
      <c r="AW98" s="127">
        <f>ROUND(BA98*L30,0)</f>
        <v>0</v>
      </c>
      <c r="AX98" s="127">
        <f>ROUND(BB98*L29,0)</f>
        <v>0</v>
      </c>
      <c r="AY98" s="127">
        <f>ROUND(BC98*L30,0)</f>
        <v>0</v>
      </c>
      <c r="AZ98" s="127">
        <f>ROUND(SUM(AZ99:AZ100),0)</f>
        <v>0</v>
      </c>
      <c r="BA98" s="127">
        <f>ROUND(SUM(BA99:BA100),0)</f>
        <v>0</v>
      </c>
      <c r="BB98" s="127">
        <f>ROUND(SUM(BB99:BB100),0)</f>
        <v>0</v>
      </c>
      <c r="BC98" s="127">
        <f>ROUND(SUM(BC99:BC100),0)</f>
        <v>0</v>
      </c>
      <c r="BD98" s="129">
        <f>ROUND(SUM(BD99:BD100),0)</f>
        <v>0</v>
      </c>
      <c r="BE98" s="7"/>
      <c r="BS98" s="130" t="s">
        <v>77</v>
      </c>
      <c r="BT98" s="130" t="s">
        <v>8</v>
      </c>
      <c r="BV98" s="130" t="s">
        <v>80</v>
      </c>
      <c r="BW98" s="130" t="s">
        <v>95</v>
      </c>
      <c r="BX98" s="130" t="s">
        <v>5</v>
      </c>
      <c r="CL98" s="130" t="s">
        <v>1</v>
      </c>
      <c r="CM98" s="130" t="s">
        <v>8</v>
      </c>
    </row>
    <row r="99" s="4" customFormat="1" ht="23.25" customHeight="1">
      <c r="A99" s="131" t="s">
        <v>86</v>
      </c>
      <c r="B99" s="69"/>
      <c r="C99" s="132"/>
      <c r="D99" s="132"/>
      <c r="E99" s="133" t="s">
        <v>93</v>
      </c>
      <c r="F99" s="133"/>
      <c r="G99" s="133"/>
      <c r="H99" s="133"/>
      <c r="I99" s="133"/>
      <c r="J99" s="132"/>
      <c r="K99" s="133" t="s">
        <v>94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'02 - SO-02  Dvojsekce byt...'!J30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87</v>
      </c>
      <c r="AR99" s="71"/>
      <c r="AS99" s="136">
        <v>0</v>
      </c>
      <c r="AT99" s="137">
        <f>ROUND(SUM(AV99:AW99),0)</f>
        <v>0</v>
      </c>
      <c r="AU99" s="138">
        <f>'02 - SO-02  Dvojsekce byt...'!P136</f>
        <v>0</v>
      </c>
      <c r="AV99" s="137">
        <f>'02 - SO-02  Dvojsekce byt...'!J33</f>
        <v>0</v>
      </c>
      <c r="AW99" s="137">
        <f>'02 - SO-02  Dvojsekce byt...'!J34</f>
        <v>0</v>
      </c>
      <c r="AX99" s="137">
        <f>'02 - SO-02  Dvojsekce byt...'!J35</f>
        <v>0</v>
      </c>
      <c r="AY99" s="137">
        <f>'02 - SO-02  Dvojsekce byt...'!J36</f>
        <v>0</v>
      </c>
      <c r="AZ99" s="137">
        <f>'02 - SO-02  Dvojsekce byt...'!F33</f>
        <v>0</v>
      </c>
      <c r="BA99" s="137">
        <f>'02 - SO-02  Dvojsekce byt...'!F34</f>
        <v>0</v>
      </c>
      <c r="BB99" s="137">
        <f>'02 - SO-02  Dvojsekce byt...'!F35</f>
        <v>0</v>
      </c>
      <c r="BC99" s="137">
        <f>'02 - SO-02  Dvojsekce byt...'!F36</f>
        <v>0</v>
      </c>
      <c r="BD99" s="139">
        <f>'02 - SO-02  Dvojsekce byt...'!F37</f>
        <v>0</v>
      </c>
      <c r="BE99" s="4"/>
      <c r="BT99" s="140" t="s">
        <v>88</v>
      </c>
      <c r="BU99" s="140" t="s">
        <v>89</v>
      </c>
      <c r="BV99" s="140" t="s">
        <v>80</v>
      </c>
      <c r="BW99" s="140" t="s">
        <v>95</v>
      </c>
      <c r="BX99" s="140" t="s">
        <v>5</v>
      </c>
      <c r="CL99" s="140" t="s">
        <v>1</v>
      </c>
      <c r="CM99" s="140" t="s">
        <v>8</v>
      </c>
    </row>
    <row r="100" s="4" customFormat="1" ht="16.5" customHeight="1">
      <c r="A100" s="131" t="s">
        <v>86</v>
      </c>
      <c r="B100" s="69"/>
      <c r="C100" s="132"/>
      <c r="D100" s="132"/>
      <c r="E100" s="133" t="s">
        <v>96</v>
      </c>
      <c r="F100" s="133"/>
      <c r="G100" s="133"/>
      <c r="H100" s="133"/>
      <c r="I100" s="133"/>
      <c r="J100" s="132"/>
      <c r="K100" s="133" t="s">
        <v>97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'021 - SO-02  Elektroinsta...'!J32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87</v>
      </c>
      <c r="AR100" s="71"/>
      <c r="AS100" s="136">
        <v>0</v>
      </c>
      <c r="AT100" s="137">
        <f>ROUND(SUM(AV100:AW100),0)</f>
        <v>0</v>
      </c>
      <c r="AU100" s="138">
        <f>'021 - SO-02  Elektroinsta...'!P125</f>
        <v>0</v>
      </c>
      <c r="AV100" s="137">
        <f>'021 - SO-02  Elektroinsta...'!J35</f>
        <v>0</v>
      </c>
      <c r="AW100" s="137">
        <f>'021 - SO-02  Elektroinsta...'!J36</f>
        <v>0</v>
      </c>
      <c r="AX100" s="137">
        <f>'021 - SO-02  Elektroinsta...'!J37</f>
        <v>0</v>
      </c>
      <c r="AY100" s="137">
        <f>'021 - SO-02  Elektroinsta...'!J38</f>
        <v>0</v>
      </c>
      <c r="AZ100" s="137">
        <f>'021 - SO-02  Elektroinsta...'!F35</f>
        <v>0</v>
      </c>
      <c r="BA100" s="137">
        <f>'021 - SO-02  Elektroinsta...'!F36</f>
        <v>0</v>
      </c>
      <c r="BB100" s="137">
        <f>'021 - SO-02  Elektroinsta...'!F37</f>
        <v>0</v>
      </c>
      <c r="BC100" s="137">
        <f>'021 - SO-02  Elektroinsta...'!F38</f>
        <v>0</v>
      </c>
      <c r="BD100" s="139">
        <f>'021 - SO-02  Elektroinsta...'!F39</f>
        <v>0</v>
      </c>
      <c r="BE100" s="4"/>
      <c r="BT100" s="140" t="s">
        <v>88</v>
      </c>
      <c r="BV100" s="140" t="s">
        <v>80</v>
      </c>
      <c r="BW100" s="140" t="s">
        <v>98</v>
      </c>
      <c r="BX100" s="140" t="s">
        <v>95</v>
      </c>
      <c r="CL100" s="140" t="s">
        <v>1</v>
      </c>
    </row>
    <row r="101" s="7" customFormat="1" ht="24.75" customHeight="1">
      <c r="A101" s="7"/>
      <c r="B101" s="118"/>
      <c r="C101" s="119"/>
      <c r="D101" s="120" t="s">
        <v>99</v>
      </c>
      <c r="E101" s="120"/>
      <c r="F101" s="120"/>
      <c r="G101" s="120"/>
      <c r="H101" s="120"/>
      <c r="I101" s="121"/>
      <c r="J101" s="120" t="s">
        <v>100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ROUND(SUM(AG102:AG103),0)</f>
        <v>0</v>
      </c>
      <c r="AH101" s="121"/>
      <c r="AI101" s="121"/>
      <c r="AJ101" s="121"/>
      <c r="AK101" s="121"/>
      <c r="AL101" s="121"/>
      <c r="AM101" s="121"/>
      <c r="AN101" s="123">
        <f>SUM(AG101,AT101)</f>
        <v>0</v>
      </c>
      <c r="AO101" s="121"/>
      <c r="AP101" s="121"/>
      <c r="AQ101" s="124" t="s">
        <v>84</v>
      </c>
      <c r="AR101" s="125"/>
      <c r="AS101" s="126">
        <f>ROUND(SUM(AS102:AS103),0)</f>
        <v>0</v>
      </c>
      <c r="AT101" s="127">
        <f>ROUND(SUM(AV101:AW101),0)</f>
        <v>0</v>
      </c>
      <c r="AU101" s="128">
        <f>ROUND(SUM(AU102:AU103),5)</f>
        <v>0</v>
      </c>
      <c r="AV101" s="127">
        <f>ROUND(AZ101*L29,0)</f>
        <v>0</v>
      </c>
      <c r="AW101" s="127">
        <f>ROUND(BA101*L30,0)</f>
        <v>0</v>
      </c>
      <c r="AX101" s="127">
        <f>ROUND(BB101*L29,0)</f>
        <v>0</v>
      </c>
      <c r="AY101" s="127">
        <f>ROUND(BC101*L30,0)</f>
        <v>0</v>
      </c>
      <c r="AZ101" s="127">
        <f>ROUND(SUM(AZ102:AZ103),0)</f>
        <v>0</v>
      </c>
      <c r="BA101" s="127">
        <f>ROUND(SUM(BA102:BA103),0)</f>
        <v>0</v>
      </c>
      <c r="BB101" s="127">
        <f>ROUND(SUM(BB102:BB103),0)</f>
        <v>0</v>
      </c>
      <c r="BC101" s="127">
        <f>ROUND(SUM(BC102:BC103),0)</f>
        <v>0</v>
      </c>
      <c r="BD101" s="129">
        <f>ROUND(SUM(BD102:BD103),0)</f>
        <v>0</v>
      </c>
      <c r="BE101" s="7"/>
      <c r="BS101" s="130" t="s">
        <v>77</v>
      </c>
      <c r="BT101" s="130" t="s">
        <v>8</v>
      </c>
      <c r="BV101" s="130" t="s">
        <v>80</v>
      </c>
      <c r="BW101" s="130" t="s">
        <v>101</v>
      </c>
      <c r="BX101" s="130" t="s">
        <v>5</v>
      </c>
      <c r="CL101" s="130" t="s">
        <v>1</v>
      </c>
      <c r="CM101" s="130" t="s">
        <v>8</v>
      </c>
    </row>
    <row r="102" s="4" customFormat="1" ht="23.25" customHeight="1">
      <c r="A102" s="131" t="s">
        <v>86</v>
      </c>
      <c r="B102" s="69"/>
      <c r="C102" s="132"/>
      <c r="D102" s="132"/>
      <c r="E102" s="133" t="s">
        <v>99</v>
      </c>
      <c r="F102" s="133"/>
      <c r="G102" s="133"/>
      <c r="H102" s="133"/>
      <c r="I102" s="133"/>
      <c r="J102" s="132"/>
      <c r="K102" s="133" t="s">
        <v>100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'03 - SO-03  Dvojsekce byt...'!J30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87</v>
      </c>
      <c r="AR102" s="71"/>
      <c r="AS102" s="136">
        <v>0</v>
      </c>
      <c r="AT102" s="137">
        <f>ROUND(SUM(AV102:AW102),0)</f>
        <v>0</v>
      </c>
      <c r="AU102" s="138">
        <f>'03 - SO-03  Dvojsekce byt...'!P136</f>
        <v>0</v>
      </c>
      <c r="AV102" s="137">
        <f>'03 - SO-03  Dvojsekce byt...'!J33</f>
        <v>0</v>
      </c>
      <c r="AW102" s="137">
        <f>'03 - SO-03  Dvojsekce byt...'!J34</f>
        <v>0</v>
      </c>
      <c r="AX102" s="137">
        <f>'03 - SO-03  Dvojsekce byt...'!J35</f>
        <v>0</v>
      </c>
      <c r="AY102" s="137">
        <f>'03 - SO-03  Dvojsekce byt...'!J36</f>
        <v>0</v>
      </c>
      <c r="AZ102" s="137">
        <f>'03 - SO-03  Dvojsekce byt...'!F33</f>
        <v>0</v>
      </c>
      <c r="BA102" s="137">
        <f>'03 - SO-03  Dvojsekce byt...'!F34</f>
        <v>0</v>
      </c>
      <c r="BB102" s="137">
        <f>'03 - SO-03  Dvojsekce byt...'!F35</f>
        <v>0</v>
      </c>
      <c r="BC102" s="137">
        <f>'03 - SO-03  Dvojsekce byt...'!F36</f>
        <v>0</v>
      </c>
      <c r="BD102" s="139">
        <f>'03 - SO-03  Dvojsekce byt...'!F37</f>
        <v>0</v>
      </c>
      <c r="BE102" s="4"/>
      <c r="BT102" s="140" t="s">
        <v>88</v>
      </c>
      <c r="BU102" s="140" t="s">
        <v>89</v>
      </c>
      <c r="BV102" s="140" t="s">
        <v>80</v>
      </c>
      <c r="BW102" s="140" t="s">
        <v>101</v>
      </c>
      <c r="BX102" s="140" t="s">
        <v>5</v>
      </c>
      <c r="CL102" s="140" t="s">
        <v>1</v>
      </c>
      <c r="CM102" s="140" t="s">
        <v>8</v>
      </c>
    </row>
    <row r="103" s="4" customFormat="1" ht="16.5" customHeight="1">
      <c r="A103" s="131" t="s">
        <v>86</v>
      </c>
      <c r="B103" s="69"/>
      <c r="C103" s="132"/>
      <c r="D103" s="132"/>
      <c r="E103" s="133" t="s">
        <v>102</v>
      </c>
      <c r="F103" s="133"/>
      <c r="G103" s="133"/>
      <c r="H103" s="133"/>
      <c r="I103" s="133"/>
      <c r="J103" s="132"/>
      <c r="K103" s="133" t="s">
        <v>103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'031 - SO-03  Elektroinsta...'!J32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87</v>
      </c>
      <c r="AR103" s="71"/>
      <c r="AS103" s="136">
        <v>0</v>
      </c>
      <c r="AT103" s="137">
        <f>ROUND(SUM(AV103:AW103),0)</f>
        <v>0</v>
      </c>
      <c r="AU103" s="138">
        <f>'031 - SO-03  Elektroinsta...'!P125</f>
        <v>0</v>
      </c>
      <c r="AV103" s="137">
        <f>'031 - SO-03  Elektroinsta...'!J35</f>
        <v>0</v>
      </c>
      <c r="AW103" s="137">
        <f>'031 - SO-03  Elektroinsta...'!J36</f>
        <v>0</v>
      </c>
      <c r="AX103" s="137">
        <f>'031 - SO-03  Elektroinsta...'!J37</f>
        <v>0</v>
      </c>
      <c r="AY103" s="137">
        <f>'031 - SO-03  Elektroinsta...'!J38</f>
        <v>0</v>
      </c>
      <c r="AZ103" s="137">
        <f>'031 - SO-03  Elektroinsta...'!F35</f>
        <v>0</v>
      </c>
      <c r="BA103" s="137">
        <f>'031 - SO-03  Elektroinsta...'!F36</f>
        <v>0</v>
      </c>
      <c r="BB103" s="137">
        <f>'031 - SO-03  Elektroinsta...'!F37</f>
        <v>0</v>
      </c>
      <c r="BC103" s="137">
        <f>'031 - SO-03  Elektroinsta...'!F38</f>
        <v>0</v>
      </c>
      <c r="BD103" s="139">
        <f>'031 - SO-03  Elektroinsta...'!F39</f>
        <v>0</v>
      </c>
      <c r="BE103" s="4"/>
      <c r="BT103" s="140" t="s">
        <v>88</v>
      </c>
      <c r="BV103" s="140" t="s">
        <v>80</v>
      </c>
      <c r="BW103" s="140" t="s">
        <v>104</v>
      </c>
      <c r="BX103" s="140" t="s">
        <v>101</v>
      </c>
      <c r="CL103" s="140" t="s">
        <v>1</v>
      </c>
    </row>
    <row r="104" s="7" customFormat="1" ht="16.5" customHeight="1">
      <c r="A104" s="131" t="s">
        <v>86</v>
      </c>
      <c r="B104" s="118"/>
      <c r="C104" s="119"/>
      <c r="D104" s="120" t="s">
        <v>105</v>
      </c>
      <c r="E104" s="120"/>
      <c r="F104" s="120"/>
      <c r="G104" s="120"/>
      <c r="H104" s="120"/>
      <c r="I104" s="121"/>
      <c r="J104" s="120" t="s">
        <v>106</v>
      </c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3">
        <f>'04 - Vedlejší a ostatní r...'!J30</f>
        <v>0</v>
      </c>
      <c r="AH104" s="121"/>
      <c r="AI104" s="121"/>
      <c r="AJ104" s="121"/>
      <c r="AK104" s="121"/>
      <c r="AL104" s="121"/>
      <c r="AM104" s="121"/>
      <c r="AN104" s="123">
        <f>SUM(AG104,AT104)</f>
        <v>0</v>
      </c>
      <c r="AO104" s="121"/>
      <c r="AP104" s="121"/>
      <c r="AQ104" s="124" t="s">
        <v>84</v>
      </c>
      <c r="AR104" s="125"/>
      <c r="AS104" s="141">
        <v>0</v>
      </c>
      <c r="AT104" s="142">
        <f>ROUND(SUM(AV104:AW104),0)</f>
        <v>0</v>
      </c>
      <c r="AU104" s="143">
        <f>'04 - Vedlejší a ostatní r...'!P121</f>
        <v>0</v>
      </c>
      <c r="AV104" s="142">
        <f>'04 - Vedlejší a ostatní r...'!J33</f>
        <v>0</v>
      </c>
      <c r="AW104" s="142">
        <f>'04 - Vedlejší a ostatní r...'!J34</f>
        <v>0</v>
      </c>
      <c r="AX104" s="142">
        <f>'04 - Vedlejší a ostatní r...'!J35</f>
        <v>0</v>
      </c>
      <c r="AY104" s="142">
        <f>'04 - Vedlejší a ostatní r...'!J36</f>
        <v>0</v>
      </c>
      <c r="AZ104" s="142">
        <f>'04 - Vedlejší a ostatní r...'!F33</f>
        <v>0</v>
      </c>
      <c r="BA104" s="142">
        <f>'04 - Vedlejší a ostatní r...'!F34</f>
        <v>0</v>
      </c>
      <c r="BB104" s="142">
        <f>'04 - Vedlejší a ostatní r...'!F35</f>
        <v>0</v>
      </c>
      <c r="BC104" s="142">
        <f>'04 - Vedlejší a ostatní r...'!F36</f>
        <v>0</v>
      </c>
      <c r="BD104" s="144">
        <f>'04 - Vedlejší a ostatní r...'!F37</f>
        <v>0</v>
      </c>
      <c r="BE104" s="7"/>
      <c r="BT104" s="130" t="s">
        <v>8</v>
      </c>
      <c r="BV104" s="130" t="s">
        <v>80</v>
      </c>
      <c r="BW104" s="130" t="s">
        <v>107</v>
      </c>
      <c r="BX104" s="130" t="s">
        <v>5</v>
      </c>
      <c r="CL104" s="130" t="s">
        <v>1</v>
      </c>
      <c r="CM104" s="130" t="s">
        <v>8</v>
      </c>
    </row>
    <row r="105" s="2" customFormat="1" ht="30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43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</row>
  </sheetData>
  <sheetProtection sheet="1" formatColumns="0" formatRows="0" objects="1" scenarios="1" spinCount="100000" saltValue="XM+6mBL3PMCCii+cZ/hH3GLRSxGb+LL4eNMnibiMz3AWi/L1mI7KoGRjrcEEnxF8MNoFRq+tMBFEPLMM5l0SXQ==" hashValue="5p4fMNGSz6E+0YuqEgY8uyEENq0gelciQPEQS+n31Tgdj5VO1btmVbsPvRKY5Xju1lgFiV7NsND6tkdFc/jn+A==" algorithmName="SHA-512" password="F695"/>
  <mergeCells count="78"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AN100:AP100"/>
    <mergeCell ref="AN98:AP98"/>
    <mergeCell ref="AS89:AT91"/>
    <mergeCell ref="AN94:AP94"/>
  </mergeCells>
  <hyperlinks>
    <hyperlink ref="A96" location="'01 - SO-01  Dvojsekce byt...'!C2" display="/"/>
    <hyperlink ref="A97" location="'011 - SO-01  Elektroinsta...'!C2" display="/"/>
    <hyperlink ref="A99" location="'02 - SO-02  Dvojsekce byt...'!C2" display="/"/>
    <hyperlink ref="A100" location="'021 - SO-02  Elektroinsta...'!C2" display="/"/>
    <hyperlink ref="A102" location="'03 - SO-03  Dvojsekce byt...'!C2" display="/"/>
    <hyperlink ref="A103" location="'031 - SO-03  Elektroinsta...'!C2" display="/"/>
    <hyperlink ref="A104" location="'04 - Vedlejší a ostatní 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</v>
      </c>
    </row>
    <row r="4" s="1" customFormat="1" ht="24.96" customHeight="1">
      <c r="B4" s="19"/>
      <c r="D4" s="147" t="s">
        <v>108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Zateplení panelových domů Sušice II - 2.etapa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19</v>
      </c>
      <c r="E11" s="37"/>
      <c r="F11" s="140" t="s">
        <v>1</v>
      </c>
      <c r="G11" s="37"/>
      <c r="H11" s="37"/>
      <c r="I11" s="149" t="s">
        <v>20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21</v>
      </c>
      <c r="E12" s="37"/>
      <c r="F12" s="140" t="s">
        <v>22</v>
      </c>
      <c r="G12" s="37"/>
      <c r="H12" s="37"/>
      <c r="I12" s="149" t="s">
        <v>23</v>
      </c>
      <c r="J12" s="152" t="str">
        <f>'Rekapitulace stavby'!AN8</f>
        <v>22. 12. 2022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25</v>
      </c>
      <c r="E14" s="37"/>
      <c r="F14" s="37"/>
      <c r="G14" s="37"/>
      <c r="H14" s="37"/>
      <c r="I14" s="149" t="s">
        <v>26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26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32</v>
      </c>
      <c r="F21" s="37"/>
      <c r="G21" s="37"/>
      <c r="H21" s="37"/>
      <c r="I21" s="149" t="s">
        <v>28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07.25" customHeight="1">
      <c r="A27" s="153"/>
      <c r="B27" s="154"/>
      <c r="C27" s="153"/>
      <c r="D27" s="153"/>
      <c r="E27" s="155" t="s">
        <v>111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38</v>
      </c>
      <c r="E30" s="37"/>
      <c r="F30" s="37"/>
      <c r="G30" s="37"/>
      <c r="H30" s="37"/>
      <c r="I30" s="37"/>
      <c r="J30" s="159">
        <f>ROUND(J137,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40</v>
      </c>
      <c r="G32" s="37"/>
      <c r="H32" s="37"/>
      <c r="I32" s="160" t="s">
        <v>39</v>
      </c>
      <c r="J32" s="160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42</v>
      </c>
      <c r="E33" s="149" t="s">
        <v>43</v>
      </c>
      <c r="F33" s="162">
        <f>ROUND((SUM(BE137:BE634)),  0)</f>
        <v>0</v>
      </c>
      <c r="G33" s="37"/>
      <c r="H33" s="37"/>
      <c r="I33" s="163">
        <v>0.20999999999999999</v>
      </c>
      <c r="J33" s="162">
        <f>ROUND(((SUM(BE137:BE634))*I33),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44</v>
      </c>
      <c r="F34" s="162">
        <f>ROUND((SUM(BF137:BF634)),  0)</f>
        <v>0</v>
      </c>
      <c r="G34" s="37"/>
      <c r="H34" s="37"/>
      <c r="I34" s="163">
        <v>0.14999999999999999</v>
      </c>
      <c r="J34" s="162">
        <f>ROUND(((SUM(BF137:BF634))*I34),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45</v>
      </c>
      <c r="F35" s="162">
        <f>ROUND((SUM(BG137:BG634)),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46</v>
      </c>
      <c r="F36" s="162">
        <f>ROUND((SUM(BH137:BH634)),  0)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47</v>
      </c>
      <c r="F37" s="162">
        <f>ROUND((SUM(BI137:BI634)),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Zateplení panelových domů Sušice II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01 - SO-01  Dvojsekce bytový dům č.p. 712, 713, Sušice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Sušice</v>
      </c>
      <c r="G89" s="39"/>
      <c r="H89" s="39"/>
      <c r="I89" s="31" t="s">
        <v>23</v>
      </c>
      <c r="J89" s="78" t="str">
        <f>IF(J12="","",J12)</f>
        <v>22. 12. 2022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Město Sušice</v>
      </c>
      <c r="G91" s="39"/>
      <c r="H91" s="39"/>
      <c r="I91" s="31" t="s">
        <v>31</v>
      </c>
      <c r="J91" s="35" t="str">
        <f>E21</f>
        <v>Ing. Jan Prášek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Pavel Hrba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113</v>
      </c>
      <c r="D94" s="184"/>
      <c r="E94" s="184"/>
      <c r="F94" s="184"/>
      <c r="G94" s="184"/>
      <c r="H94" s="184"/>
      <c r="I94" s="184"/>
      <c r="J94" s="185" t="s">
        <v>114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115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87"/>
      <c r="C97" s="188"/>
      <c r="D97" s="189" t="s">
        <v>117</v>
      </c>
      <c r="E97" s="190"/>
      <c r="F97" s="190"/>
      <c r="G97" s="190"/>
      <c r="H97" s="190"/>
      <c r="I97" s="190"/>
      <c r="J97" s="191">
        <f>J138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118</v>
      </c>
      <c r="E98" s="195"/>
      <c r="F98" s="195"/>
      <c r="G98" s="195"/>
      <c r="H98" s="195"/>
      <c r="I98" s="195"/>
      <c r="J98" s="196">
        <f>J139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119</v>
      </c>
      <c r="E99" s="195"/>
      <c r="F99" s="195"/>
      <c r="G99" s="195"/>
      <c r="H99" s="195"/>
      <c r="I99" s="195"/>
      <c r="J99" s="196">
        <f>J150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120</v>
      </c>
      <c r="E100" s="195"/>
      <c r="F100" s="195"/>
      <c r="G100" s="195"/>
      <c r="H100" s="195"/>
      <c r="I100" s="195"/>
      <c r="J100" s="196">
        <f>J153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121</v>
      </c>
      <c r="E101" s="195"/>
      <c r="F101" s="195"/>
      <c r="G101" s="195"/>
      <c r="H101" s="195"/>
      <c r="I101" s="195"/>
      <c r="J101" s="196">
        <f>J159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122</v>
      </c>
      <c r="E102" s="195"/>
      <c r="F102" s="195"/>
      <c r="G102" s="195"/>
      <c r="H102" s="195"/>
      <c r="I102" s="195"/>
      <c r="J102" s="196">
        <f>J338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123</v>
      </c>
      <c r="E103" s="195"/>
      <c r="F103" s="195"/>
      <c r="G103" s="195"/>
      <c r="H103" s="195"/>
      <c r="I103" s="195"/>
      <c r="J103" s="196">
        <f>J351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124</v>
      </c>
      <c r="E104" s="195"/>
      <c r="F104" s="195"/>
      <c r="G104" s="195"/>
      <c r="H104" s="195"/>
      <c r="I104" s="195"/>
      <c r="J104" s="196">
        <f>J359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125</v>
      </c>
      <c r="E105" s="195"/>
      <c r="F105" s="195"/>
      <c r="G105" s="195"/>
      <c r="H105" s="195"/>
      <c r="I105" s="195"/>
      <c r="J105" s="196">
        <f>J407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126</v>
      </c>
      <c r="E106" s="195"/>
      <c r="F106" s="195"/>
      <c r="G106" s="195"/>
      <c r="H106" s="195"/>
      <c r="I106" s="195"/>
      <c r="J106" s="196">
        <f>J418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127</v>
      </c>
      <c r="E107" s="195"/>
      <c r="F107" s="195"/>
      <c r="G107" s="195"/>
      <c r="H107" s="195"/>
      <c r="I107" s="195"/>
      <c r="J107" s="196">
        <f>J432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128</v>
      </c>
      <c r="E108" s="190"/>
      <c r="F108" s="190"/>
      <c r="G108" s="190"/>
      <c r="H108" s="190"/>
      <c r="I108" s="190"/>
      <c r="J108" s="191">
        <f>J434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129</v>
      </c>
      <c r="E109" s="195"/>
      <c r="F109" s="195"/>
      <c r="G109" s="195"/>
      <c r="H109" s="195"/>
      <c r="I109" s="195"/>
      <c r="J109" s="196">
        <f>J435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130</v>
      </c>
      <c r="E110" s="195"/>
      <c r="F110" s="195"/>
      <c r="G110" s="195"/>
      <c r="H110" s="195"/>
      <c r="I110" s="195"/>
      <c r="J110" s="196">
        <f>J438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131</v>
      </c>
      <c r="E111" s="195"/>
      <c r="F111" s="195"/>
      <c r="G111" s="195"/>
      <c r="H111" s="195"/>
      <c r="I111" s="195"/>
      <c r="J111" s="196">
        <f>J465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32"/>
      <c r="D112" s="194" t="s">
        <v>132</v>
      </c>
      <c r="E112" s="195"/>
      <c r="F112" s="195"/>
      <c r="G112" s="195"/>
      <c r="H112" s="195"/>
      <c r="I112" s="195"/>
      <c r="J112" s="196">
        <f>J471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133</v>
      </c>
      <c r="E113" s="195"/>
      <c r="F113" s="195"/>
      <c r="G113" s="195"/>
      <c r="H113" s="195"/>
      <c r="I113" s="195"/>
      <c r="J113" s="196">
        <f>J475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32"/>
      <c r="D114" s="194" t="s">
        <v>134</v>
      </c>
      <c r="E114" s="195"/>
      <c r="F114" s="195"/>
      <c r="G114" s="195"/>
      <c r="H114" s="195"/>
      <c r="I114" s="195"/>
      <c r="J114" s="196">
        <f>J499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32"/>
      <c r="D115" s="194" t="s">
        <v>135</v>
      </c>
      <c r="E115" s="195"/>
      <c r="F115" s="195"/>
      <c r="G115" s="195"/>
      <c r="H115" s="195"/>
      <c r="I115" s="195"/>
      <c r="J115" s="196">
        <f>J545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32"/>
      <c r="D116" s="194" t="s">
        <v>136</v>
      </c>
      <c r="E116" s="195"/>
      <c r="F116" s="195"/>
      <c r="G116" s="195"/>
      <c r="H116" s="195"/>
      <c r="I116" s="195"/>
      <c r="J116" s="196">
        <f>J581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3"/>
      <c r="C117" s="132"/>
      <c r="D117" s="194" t="s">
        <v>137</v>
      </c>
      <c r="E117" s="195"/>
      <c r="F117" s="195"/>
      <c r="G117" s="195"/>
      <c r="H117" s="195"/>
      <c r="I117" s="195"/>
      <c r="J117" s="196">
        <f>J620</f>
        <v>0</v>
      </c>
      <c r="K117" s="132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138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17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82" t="str">
        <f>E7</f>
        <v>Zateplení panelových domů Sušice II - 2.etapa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109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 xml:space="preserve">01 - SO-01  Dvojsekce bytový dům č.p. 712, 713, Sušice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21</v>
      </c>
      <c r="D131" s="39"/>
      <c r="E131" s="39"/>
      <c r="F131" s="26" t="str">
        <f>F12</f>
        <v>Sušice</v>
      </c>
      <c r="G131" s="39"/>
      <c r="H131" s="39"/>
      <c r="I131" s="31" t="s">
        <v>23</v>
      </c>
      <c r="J131" s="78" t="str">
        <f>IF(J12="","",J12)</f>
        <v>22. 12. 2022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25</v>
      </c>
      <c r="D133" s="39"/>
      <c r="E133" s="39"/>
      <c r="F133" s="26" t="str">
        <f>E15</f>
        <v>Město Sušice</v>
      </c>
      <c r="G133" s="39"/>
      <c r="H133" s="39"/>
      <c r="I133" s="31" t="s">
        <v>31</v>
      </c>
      <c r="J133" s="35" t="str">
        <f>E21</f>
        <v>Ing. Jan Prášek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29</v>
      </c>
      <c r="D134" s="39"/>
      <c r="E134" s="39"/>
      <c r="F134" s="26" t="str">
        <f>IF(E18="","",E18)</f>
        <v>Vyplň údaj</v>
      </c>
      <c r="G134" s="39"/>
      <c r="H134" s="39"/>
      <c r="I134" s="31" t="s">
        <v>34</v>
      </c>
      <c r="J134" s="35" t="str">
        <f>E24</f>
        <v>Pavel Hrba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8"/>
      <c r="B136" s="199"/>
      <c r="C136" s="200" t="s">
        <v>139</v>
      </c>
      <c r="D136" s="201" t="s">
        <v>63</v>
      </c>
      <c r="E136" s="201" t="s">
        <v>59</v>
      </c>
      <c r="F136" s="201" t="s">
        <v>60</v>
      </c>
      <c r="G136" s="201" t="s">
        <v>140</v>
      </c>
      <c r="H136" s="201" t="s">
        <v>141</v>
      </c>
      <c r="I136" s="201" t="s">
        <v>142</v>
      </c>
      <c r="J136" s="201" t="s">
        <v>114</v>
      </c>
      <c r="K136" s="202" t="s">
        <v>143</v>
      </c>
      <c r="L136" s="203"/>
      <c r="M136" s="99" t="s">
        <v>1</v>
      </c>
      <c r="N136" s="100" t="s">
        <v>42</v>
      </c>
      <c r="O136" s="100" t="s">
        <v>144</v>
      </c>
      <c r="P136" s="100" t="s">
        <v>145</v>
      </c>
      <c r="Q136" s="100" t="s">
        <v>146</v>
      </c>
      <c r="R136" s="100" t="s">
        <v>147</v>
      </c>
      <c r="S136" s="100" t="s">
        <v>148</v>
      </c>
      <c r="T136" s="101" t="s">
        <v>149</v>
      </c>
      <c r="U136" s="198"/>
      <c r="V136" s="198"/>
      <c r="W136" s="198"/>
      <c r="X136" s="198"/>
      <c r="Y136" s="198"/>
      <c r="Z136" s="198"/>
      <c r="AA136" s="198"/>
      <c r="AB136" s="198"/>
      <c r="AC136" s="198"/>
      <c r="AD136" s="198"/>
      <c r="AE136" s="198"/>
    </row>
    <row r="137" s="2" customFormat="1" ht="22.8" customHeight="1">
      <c r="A137" s="37"/>
      <c r="B137" s="38"/>
      <c r="C137" s="106" t="s">
        <v>150</v>
      </c>
      <c r="D137" s="39"/>
      <c r="E137" s="39"/>
      <c r="F137" s="39"/>
      <c r="G137" s="39"/>
      <c r="H137" s="39"/>
      <c r="I137" s="39"/>
      <c r="J137" s="204">
        <f>BK137</f>
        <v>0</v>
      </c>
      <c r="K137" s="39"/>
      <c r="L137" s="43"/>
      <c r="M137" s="102"/>
      <c r="N137" s="205"/>
      <c r="O137" s="103"/>
      <c r="P137" s="206">
        <f>P138+P434</f>
        <v>0</v>
      </c>
      <c r="Q137" s="103"/>
      <c r="R137" s="206">
        <f>R138+R434</f>
        <v>121.58422583999999</v>
      </c>
      <c r="S137" s="103"/>
      <c r="T137" s="207">
        <f>T138+T434</f>
        <v>54.836648400000001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77</v>
      </c>
      <c r="AU137" s="16" t="s">
        <v>116</v>
      </c>
      <c r="BK137" s="208">
        <f>BK138+BK434</f>
        <v>0</v>
      </c>
    </row>
    <row r="138" s="12" customFormat="1" ht="25.92" customHeight="1">
      <c r="A138" s="12"/>
      <c r="B138" s="209"/>
      <c r="C138" s="210"/>
      <c r="D138" s="211" t="s">
        <v>77</v>
      </c>
      <c r="E138" s="212" t="s">
        <v>151</v>
      </c>
      <c r="F138" s="212" t="s">
        <v>152</v>
      </c>
      <c r="G138" s="210"/>
      <c r="H138" s="210"/>
      <c r="I138" s="213"/>
      <c r="J138" s="214">
        <f>BK138</f>
        <v>0</v>
      </c>
      <c r="K138" s="210"/>
      <c r="L138" s="215"/>
      <c r="M138" s="216"/>
      <c r="N138" s="217"/>
      <c r="O138" s="217"/>
      <c r="P138" s="218">
        <f>P139+P150+P153+P159+P338+P351+P359+P407+P418+P432</f>
        <v>0</v>
      </c>
      <c r="Q138" s="217"/>
      <c r="R138" s="218">
        <f>R139+R150+R153+R159+R338+R351+R359+R407+R418+R432</f>
        <v>103.23711669999999</v>
      </c>
      <c r="S138" s="217"/>
      <c r="T138" s="219">
        <f>T139+T150+T153+T159+T338+T351+T359+T407+T418+T432</f>
        <v>49.787261000000001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0" t="s">
        <v>8</v>
      </c>
      <c r="AT138" s="221" t="s">
        <v>77</v>
      </c>
      <c r="AU138" s="221" t="s">
        <v>78</v>
      </c>
      <c r="AY138" s="220" t="s">
        <v>153</v>
      </c>
      <c r="BK138" s="222">
        <f>BK139+BK150+BK153+BK159+BK338+BK351+BK359+BK407+BK418+BK432</f>
        <v>0</v>
      </c>
    </row>
    <row r="139" s="12" customFormat="1" ht="22.8" customHeight="1">
      <c r="A139" s="12"/>
      <c r="B139" s="209"/>
      <c r="C139" s="210"/>
      <c r="D139" s="211" t="s">
        <v>77</v>
      </c>
      <c r="E139" s="223" t="s">
        <v>8</v>
      </c>
      <c r="F139" s="223" t="s">
        <v>154</v>
      </c>
      <c r="G139" s="210"/>
      <c r="H139" s="210"/>
      <c r="I139" s="213"/>
      <c r="J139" s="224">
        <f>BK139</f>
        <v>0</v>
      </c>
      <c r="K139" s="210"/>
      <c r="L139" s="215"/>
      <c r="M139" s="216"/>
      <c r="N139" s="217"/>
      <c r="O139" s="217"/>
      <c r="P139" s="218">
        <f>SUM(P140:P149)</f>
        <v>0</v>
      </c>
      <c r="Q139" s="217"/>
      <c r="R139" s="218">
        <f>SUM(R140:R149)</f>
        <v>0</v>
      </c>
      <c r="S139" s="217"/>
      <c r="T139" s="219">
        <f>SUM(T140:T149)</f>
        <v>30.244500000000002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0" t="s">
        <v>8</v>
      </c>
      <c r="AT139" s="221" t="s">
        <v>77</v>
      </c>
      <c r="AU139" s="221" t="s">
        <v>8</v>
      </c>
      <c r="AY139" s="220" t="s">
        <v>153</v>
      </c>
      <c r="BK139" s="222">
        <f>SUM(BK140:BK149)</f>
        <v>0</v>
      </c>
    </row>
    <row r="140" s="2" customFormat="1" ht="24.15" customHeight="1">
      <c r="A140" s="37"/>
      <c r="B140" s="38"/>
      <c r="C140" s="225" t="s">
        <v>8</v>
      </c>
      <c r="D140" s="225" t="s">
        <v>155</v>
      </c>
      <c r="E140" s="226" t="s">
        <v>156</v>
      </c>
      <c r="F140" s="227" t="s">
        <v>157</v>
      </c>
      <c r="G140" s="228" t="s">
        <v>158</v>
      </c>
      <c r="H140" s="229">
        <v>61.100000000000001</v>
      </c>
      <c r="I140" s="230"/>
      <c r="J140" s="231">
        <f>ROUND(I140*H140,0)</f>
        <v>0</v>
      </c>
      <c r="K140" s="227" t="s">
        <v>159</v>
      </c>
      <c r="L140" s="43"/>
      <c r="M140" s="232" t="s">
        <v>1</v>
      </c>
      <c r="N140" s="233" t="s">
        <v>44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0.255</v>
      </c>
      <c r="T140" s="235">
        <f>S140*H140</f>
        <v>15.580500000000001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160</v>
      </c>
      <c r="AT140" s="236" t="s">
        <v>155</v>
      </c>
      <c r="AU140" s="236" t="s">
        <v>88</v>
      </c>
      <c r="AY140" s="16" t="s">
        <v>153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88</v>
      </c>
      <c r="BK140" s="237">
        <f>ROUND(I140*H140,0)</f>
        <v>0</v>
      </c>
      <c r="BL140" s="16" t="s">
        <v>160</v>
      </c>
      <c r="BM140" s="236" t="s">
        <v>161</v>
      </c>
    </row>
    <row r="141" s="13" customFormat="1">
      <c r="A141" s="13"/>
      <c r="B141" s="238"/>
      <c r="C141" s="239"/>
      <c r="D141" s="240" t="s">
        <v>162</v>
      </c>
      <c r="E141" s="241" t="s">
        <v>1</v>
      </c>
      <c r="F141" s="242" t="s">
        <v>163</v>
      </c>
      <c r="G141" s="239"/>
      <c r="H141" s="243">
        <v>61.100000000000001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162</v>
      </c>
      <c r="AU141" s="249" t="s">
        <v>88</v>
      </c>
      <c r="AV141" s="13" t="s">
        <v>88</v>
      </c>
      <c r="AW141" s="13" t="s">
        <v>33</v>
      </c>
      <c r="AX141" s="13" t="s">
        <v>78</v>
      </c>
      <c r="AY141" s="249" t="s">
        <v>153</v>
      </c>
    </row>
    <row r="142" s="2" customFormat="1" ht="24.15" customHeight="1">
      <c r="A142" s="37"/>
      <c r="B142" s="38"/>
      <c r="C142" s="225" t="s">
        <v>88</v>
      </c>
      <c r="D142" s="225" t="s">
        <v>155</v>
      </c>
      <c r="E142" s="226" t="s">
        <v>164</v>
      </c>
      <c r="F142" s="227" t="s">
        <v>165</v>
      </c>
      <c r="G142" s="228" t="s">
        <v>158</v>
      </c>
      <c r="H142" s="229">
        <v>61.100000000000001</v>
      </c>
      <c r="I142" s="230"/>
      <c r="J142" s="231">
        <f>ROUND(I142*H142,0)</f>
        <v>0</v>
      </c>
      <c r="K142" s="227" t="s">
        <v>159</v>
      </c>
      <c r="L142" s="43"/>
      <c r="M142" s="232" t="s">
        <v>1</v>
      </c>
      <c r="N142" s="233" t="s">
        <v>44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0.23999999999999999</v>
      </c>
      <c r="T142" s="235">
        <f>S142*H142</f>
        <v>14.664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160</v>
      </c>
      <c r="AT142" s="236" t="s">
        <v>155</v>
      </c>
      <c r="AU142" s="236" t="s">
        <v>88</v>
      </c>
      <c r="AY142" s="16" t="s">
        <v>153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88</v>
      </c>
      <c r="BK142" s="237">
        <f>ROUND(I142*H142,0)</f>
        <v>0</v>
      </c>
      <c r="BL142" s="16" t="s">
        <v>160</v>
      </c>
      <c r="BM142" s="236" t="s">
        <v>166</v>
      </c>
    </row>
    <row r="143" s="2" customFormat="1" ht="24.15" customHeight="1">
      <c r="A143" s="37"/>
      <c r="B143" s="38"/>
      <c r="C143" s="225" t="s">
        <v>167</v>
      </c>
      <c r="D143" s="225" t="s">
        <v>155</v>
      </c>
      <c r="E143" s="226" t="s">
        <v>168</v>
      </c>
      <c r="F143" s="227" t="s">
        <v>169</v>
      </c>
      <c r="G143" s="228" t="s">
        <v>170</v>
      </c>
      <c r="H143" s="229">
        <v>9.1649999999999991</v>
      </c>
      <c r="I143" s="230"/>
      <c r="J143" s="231">
        <f>ROUND(I143*H143,0)</f>
        <v>0</v>
      </c>
      <c r="K143" s="227" t="s">
        <v>159</v>
      </c>
      <c r="L143" s="43"/>
      <c r="M143" s="232" t="s">
        <v>1</v>
      </c>
      <c r="N143" s="233" t="s">
        <v>44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160</v>
      </c>
      <c r="AT143" s="236" t="s">
        <v>155</v>
      </c>
      <c r="AU143" s="236" t="s">
        <v>88</v>
      </c>
      <c r="AY143" s="16" t="s">
        <v>153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88</v>
      </c>
      <c r="BK143" s="237">
        <f>ROUND(I143*H143,0)</f>
        <v>0</v>
      </c>
      <c r="BL143" s="16" t="s">
        <v>160</v>
      </c>
      <c r="BM143" s="236" t="s">
        <v>171</v>
      </c>
    </row>
    <row r="144" s="13" customFormat="1">
      <c r="A144" s="13"/>
      <c r="B144" s="238"/>
      <c r="C144" s="239"/>
      <c r="D144" s="240" t="s">
        <v>162</v>
      </c>
      <c r="E144" s="241" t="s">
        <v>1</v>
      </c>
      <c r="F144" s="242" t="s">
        <v>172</v>
      </c>
      <c r="G144" s="239"/>
      <c r="H144" s="243">
        <v>9.1649999999999991</v>
      </c>
      <c r="I144" s="244"/>
      <c r="J144" s="239"/>
      <c r="K144" s="239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162</v>
      </c>
      <c r="AU144" s="249" t="s">
        <v>88</v>
      </c>
      <c r="AV144" s="13" t="s">
        <v>88</v>
      </c>
      <c r="AW144" s="13" t="s">
        <v>33</v>
      </c>
      <c r="AX144" s="13" t="s">
        <v>78</v>
      </c>
      <c r="AY144" s="249" t="s">
        <v>153</v>
      </c>
    </row>
    <row r="145" s="2" customFormat="1" ht="37.8" customHeight="1">
      <c r="A145" s="37"/>
      <c r="B145" s="38"/>
      <c r="C145" s="225" t="s">
        <v>160</v>
      </c>
      <c r="D145" s="225" t="s">
        <v>155</v>
      </c>
      <c r="E145" s="226" t="s">
        <v>173</v>
      </c>
      <c r="F145" s="227" t="s">
        <v>174</v>
      </c>
      <c r="G145" s="228" t="s">
        <v>170</v>
      </c>
      <c r="H145" s="229">
        <v>9.1649999999999991</v>
      </c>
      <c r="I145" s="230"/>
      <c r="J145" s="231">
        <f>ROUND(I145*H145,0)</f>
        <v>0</v>
      </c>
      <c r="K145" s="227" t="s">
        <v>159</v>
      </c>
      <c r="L145" s="43"/>
      <c r="M145" s="232" t="s">
        <v>1</v>
      </c>
      <c r="N145" s="233" t="s">
        <v>44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160</v>
      </c>
      <c r="AT145" s="236" t="s">
        <v>155</v>
      </c>
      <c r="AU145" s="236" t="s">
        <v>88</v>
      </c>
      <c r="AY145" s="16" t="s">
        <v>153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88</v>
      </c>
      <c r="BK145" s="237">
        <f>ROUND(I145*H145,0)</f>
        <v>0</v>
      </c>
      <c r="BL145" s="16" t="s">
        <v>160</v>
      </c>
      <c r="BM145" s="236" t="s">
        <v>175</v>
      </c>
    </row>
    <row r="146" s="2" customFormat="1" ht="16.5" customHeight="1">
      <c r="A146" s="37"/>
      <c r="B146" s="38"/>
      <c r="C146" s="225" t="s">
        <v>176</v>
      </c>
      <c r="D146" s="225" t="s">
        <v>155</v>
      </c>
      <c r="E146" s="226" t="s">
        <v>177</v>
      </c>
      <c r="F146" s="227" t="s">
        <v>178</v>
      </c>
      <c r="G146" s="228" t="s">
        <v>170</v>
      </c>
      <c r="H146" s="229">
        <v>9.1649999999999991</v>
      </c>
      <c r="I146" s="230"/>
      <c r="J146" s="231">
        <f>ROUND(I146*H146,0)</f>
        <v>0</v>
      </c>
      <c r="K146" s="227" t="s">
        <v>159</v>
      </c>
      <c r="L146" s="43"/>
      <c r="M146" s="232" t="s">
        <v>1</v>
      </c>
      <c r="N146" s="233" t="s">
        <v>44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160</v>
      </c>
      <c r="AT146" s="236" t="s">
        <v>155</v>
      </c>
      <c r="AU146" s="236" t="s">
        <v>88</v>
      </c>
      <c r="AY146" s="16" t="s">
        <v>153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88</v>
      </c>
      <c r="BK146" s="237">
        <f>ROUND(I146*H146,0)</f>
        <v>0</v>
      </c>
      <c r="BL146" s="16" t="s">
        <v>160</v>
      </c>
      <c r="BM146" s="236" t="s">
        <v>179</v>
      </c>
    </row>
    <row r="147" s="2" customFormat="1" ht="33" customHeight="1">
      <c r="A147" s="37"/>
      <c r="B147" s="38"/>
      <c r="C147" s="225" t="s">
        <v>180</v>
      </c>
      <c r="D147" s="225" t="s">
        <v>155</v>
      </c>
      <c r="E147" s="226" t="s">
        <v>181</v>
      </c>
      <c r="F147" s="227" t="s">
        <v>182</v>
      </c>
      <c r="G147" s="228" t="s">
        <v>183</v>
      </c>
      <c r="H147" s="229">
        <v>16.039000000000001</v>
      </c>
      <c r="I147" s="230"/>
      <c r="J147" s="231">
        <f>ROUND(I147*H147,0)</f>
        <v>0</v>
      </c>
      <c r="K147" s="227" t="s">
        <v>159</v>
      </c>
      <c r="L147" s="43"/>
      <c r="M147" s="232" t="s">
        <v>1</v>
      </c>
      <c r="N147" s="233" t="s">
        <v>44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160</v>
      </c>
      <c r="AT147" s="236" t="s">
        <v>155</v>
      </c>
      <c r="AU147" s="236" t="s">
        <v>88</v>
      </c>
      <c r="AY147" s="16" t="s">
        <v>153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88</v>
      </c>
      <c r="BK147" s="237">
        <f>ROUND(I147*H147,0)</f>
        <v>0</v>
      </c>
      <c r="BL147" s="16" t="s">
        <v>160</v>
      </c>
      <c r="BM147" s="236" t="s">
        <v>184</v>
      </c>
    </row>
    <row r="148" s="13" customFormat="1">
      <c r="A148" s="13"/>
      <c r="B148" s="238"/>
      <c r="C148" s="239"/>
      <c r="D148" s="240" t="s">
        <v>162</v>
      </c>
      <c r="E148" s="241" t="s">
        <v>1</v>
      </c>
      <c r="F148" s="242" t="s">
        <v>185</v>
      </c>
      <c r="G148" s="239"/>
      <c r="H148" s="243">
        <v>16.039000000000001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162</v>
      </c>
      <c r="AU148" s="249" t="s">
        <v>88</v>
      </c>
      <c r="AV148" s="13" t="s">
        <v>88</v>
      </c>
      <c r="AW148" s="13" t="s">
        <v>33</v>
      </c>
      <c r="AX148" s="13" t="s">
        <v>78</v>
      </c>
      <c r="AY148" s="249" t="s">
        <v>153</v>
      </c>
    </row>
    <row r="149" s="2" customFormat="1" ht="24.15" customHeight="1">
      <c r="A149" s="37"/>
      <c r="B149" s="38"/>
      <c r="C149" s="225" t="s">
        <v>186</v>
      </c>
      <c r="D149" s="225" t="s">
        <v>155</v>
      </c>
      <c r="E149" s="226" t="s">
        <v>187</v>
      </c>
      <c r="F149" s="227" t="s">
        <v>188</v>
      </c>
      <c r="G149" s="228" t="s">
        <v>158</v>
      </c>
      <c r="H149" s="229">
        <v>61.100000000000001</v>
      </c>
      <c r="I149" s="230"/>
      <c r="J149" s="231">
        <f>ROUND(I149*H149,0)</f>
        <v>0</v>
      </c>
      <c r="K149" s="227" t="s">
        <v>159</v>
      </c>
      <c r="L149" s="43"/>
      <c r="M149" s="232" t="s">
        <v>1</v>
      </c>
      <c r="N149" s="233" t="s">
        <v>44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160</v>
      </c>
      <c r="AT149" s="236" t="s">
        <v>155</v>
      </c>
      <c r="AU149" s="236" t="s">
        <v>88</v>
      </c>
      <c r="AY149" s="16" t="s">
        <v>153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88</v>
      </c>
      <c r="BK149" s="237">
        <f>ROUND(I149*H149,0)</f>
        <v>0</v>
      </c>
      <c r="BL149" s="16" t="s">
        <v>160</v>
      </c>
      <c r="BM149" s="236" t="s">
        <v>189</v>
      </c>
    </row>
    <row r="150" s="12" customFormat="1" ht="22.8" customHeight="1">
      <c r="A150" s="12"/>
      <c r="B150" s="209"/>
      <c r="C150" s="210"/>
      <c r="D150" s="211" t="s">
        <v>77</v>
      </c>
      <c r="E150" s="223" t="s">
        <v>167</v>
      </c>
      <c r="F150" s="223" t="s">
        <v>190</v>
      </c>
      <c r="G150" s="210"/>
      <c r="H150" s="210"/>
      <c r="I150" s="213"/>
      <c r="J150" s="224">
        <f>BK150</f>
        <v>0</v>
      </c>
      <c r="K150" s="210"/>
      <c r="L150" s="215"/>
      <c r="M150" s="216"/>
      <c r="N150" s="217"/>
      <c r="O150" s="217"/>
      <c r="P150" s="218">
        <f>SUM(P151:P152)</f>
        <v>0</v>
      </c>
      <c r="Q150" s="217"/>
      <c r="R150" s="218">
        <f>SUM(R151:R152)</f>
        <v>1.3285272000000001</v>
      </c>
      <c r="S150" s="217"/>
      <c r="T150" s="219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0" t="s">
        <v>8</v>
      </c>
      <c r="AT150" s="221" t="s">
        <v>77</v>
      </c>
      <c r="AU150" s="221" t="s">
        <v>8</v>
      </c>
      <c r="AY150" s="220" t="s">
        <v>153</v>
      </c>
      <c r="BK150" s="222">
        <f>SUM(BK151:BK152)</f>
        <v>0</v>
      </c>
    </row>
    <row r="151" s="2" customFormat="1" ht="33" customHeight="1">
      <c r="A151" s="37"/>
      <c r="B151" s="38"/>
      <c r="C151" s="225" t="s">
        <v>191</v>
      </c>
      <c r="D151" s="225" t="s">
        <v>155</v>
      </c>
      <c r="E151" s="226" t="s">
        <v>192</v>
      </c>
      <c r="F151" s="227" t="s">
        <v>193</v>
      </c>
      <c r="G151" s="228" t="s">
        <v>158</v>
      </c>
      <c r="H151" s="229">
        <v>7.2800000000000002</v>
      </c>
      <c r="I151" s="230"/>
      <c r="J151" s="231">
        <f>ROUND(I151*H151,0)</f>
        <v>0</v>
      </c>
      <c r="K151" s="227" t="s">
        <v>159</v>
      </c>
      <c r="L151" s="43"/>
      <c r="M151" s="232" t="s">
        <v>1</v>
      </c>
      <c r="N151" s="233" t="s">
        <v>44</v>
      </c>
      <c r="O151" s="90"/>
      <c r="P151" s="234">
        <f>O151*H151</f>
        <v>0</v>
      </c>
      <c r="Q151" s="234">
        <v>0.18249000000000001</v>
      </c>
      <c r="R151" s="234">
        <f>Q151*H151</f>
        <v>1.3285272000000001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160</v>
      </c>
      <c r="AT151" s="236" t="s">
        <v>155</v>
      </c>
      <c r="AU151" s="236" t="s">
        <v>88</v>
      </c>
      <c r="AY151" s="16" t="s">
        <v>153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88</v>
      </c>
      <c r="BK151" s="237">
        <f>ROUND(I151*H151,0)</f>
        <v>0</v>
      </c>
      <c r="BL151" s="16" t="s">
        <v>160</v>
      </c>
      <c r="BM151" s="236" t="s">
        <v>194</v>
      </c>
    </row>
    <row r="152" s="13" customFormat="1">
      <c r="A152" s="13"/>
      <c r="B152" s="238"/>
      <c r="C152" s="239"/>
      <c r="D152" s="240" t="s">
        <v>162</v>
      </c>
      <c r="E152" s="241" t="s">
        <v>1</v>
      </c>
      <c r="F152" s="242" t="s">
        <v>195</v>
      </c>
      <c r="G152" s="239"/>
      <c r="H152" s="243">
        <v>7.2800000000000002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162</v>
      </c>
      <c r="AU152" s="249" t="s">
        <v>88</v>
      </c>
      <c r="AV152" s="13" t="s">
        <v>88</v>
      </c>
      <c r="AW152" s="13" t="s">
        <v>33</v>
      </c>
      <c r="AX152" s="13" t="s">
        <v>78</v>
      </c>
      <c r="AY152" s="249" t="s">
        <v>153</v>
      </c>
    </row>
    <row r="153" s="12" customFormat="1" ht="22.8" customHeight="1">
      <c r="A153" s="12"/>
      <c r="B153" s="209"/>
      <c r="C153" s="210"/>
      <c r="D153" s="211" t="s">
        <v>77</v>
      </c>
      <c r="E153" s="223" t="s">
        <v>160</v>
      </c>
      <c r="F153" s="223" t="s">
        <v>196</v>
      </c>
      <c r="G153" s="210"/>
      <c r="H153" s="210"/>
      <c r="I153" s="213"/>
      <c r="J153" s="224">
        <f>BK153</f>
        <v>0</v>
      </c>
      <c r="K153" s="210"/>
      <c r="L153" s="215"/>
      <c r="M153" s="216"/>
      <c r="N153" s="217"/>
      <c r="O153" s="217"/>
      <c r="P153" s="218">
        <f>SUM(P154:P158)</f>
        <v>0</v>
      </c>
      <c r="Q153" s="217"/>
      <c r="R153" s="218">
        <f>SUM(R154:R158)</f>
        <v>0</v>
      </c>
      <c r="S153" s="217"/>
      <c r="T153" s="219">
        <f>SUM(T154:T158)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0" t="s">
        <v>8</v>
      </c>
      <c r="AT153" s="221" t="s">
        <v>77</v>
      </c>
      <c r="AU153" s="221" t="s">
        <v>8</v>
      </c>
      <c r="AY153" s="220" t="s">
        <v>153</v>
      </c>
      <c r="BK153" s="222">
        <f>SUM(BK154:BK158)</f>
        <v>0</v>
      </c>
    </row>
    <row r="154" s="2" customFormat="1" ht="33" customHeight="1">
      <c r="A154" s="37"/>
      <c r="B154" s="38"/>
      <c r="C154" s="225" t="s">
        <v>197</v>
      </c>
      <c r="D154" s="225" t="s">
        <v>155</v>
      </c>
      <c r="E154" s="226" t="s">
        <v>198</v>
      </c>
      <c r="F154" s="227" t="s">
        <v>199</v>
      </c>
      <c r="G154" s="228" t="s">
        <v>158</v>
      </c>
      <c r="H154" s="229">
        <v>61.100000000000001</v>
      </c>
      <c r="I154" s="230"/>
      <c r="J154" s="231">
        <f>ROUND(I154*H154,0)</f>
        <v>0</v>
      </c>
      <c r="K154" s="227" t="s">
        <v>159</v>
      </c>
      <c r="L154" s="43"/>
      <c r="M154" s="232" t="s">
        <v>1</v>
      </c>
      <c r="N154" s="233" t="s">
        <v>44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160</v>
      </c>
      <c r="AT154" s="236" t="s">
        <v>155</v>
      </c>
      <c r="AU154" s="236" t="s">
        <v>88</v>
      </c>
      <c r="AY154" s="16" t="s">
        <v>153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88</v>
      </c>
      <c r="BK154" s="237">
        <f>ROUND(I154*H154,0)</f>
        <v>0</v>
      </c>
      <c r="BL154" s="16" t="s">
        <v>160</v>
      </c>
      <c r="BM154" s="236" t="s">
        <v>200</v>
      </c>
    </row>
    <row r="155" s="13" customFormat="1">
      <c r="A155" s="13"/>
      <c r="B155" s="238"/>
      <c r="C155" s="239"/>
      <c r="D155" s="240" t="s">
        <v>162</v>
      </c>
      <c r="E155" s="241" t="s">
        <v>1</v>
      </c>
      <c r="F155" s="242" t="s">
        <v>163</v>
      </c>
      <c r="G155" s="239"/>
      <c r="H155" s="243">
        <v>61.100000000000001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162</v>
      </c>
      <c r="AU155" s="249" t="s">
        <v>88</v>
      </c>
      <c r="AV155" s="13" t="s">
        <v>88</v>
      </c>
      <c r="AW155" s="13" t="s">
        <v>33</v>
      </c>
      <c r="AX155" s="13" t="s">
        <v>78</v>
      </c>
      <c r="AY155" s="249" t="s">
        <v>153</v>
      </c>
    </row>
    <row r="156" s="2" customFormat="1" ht="33" customHeight="1">
      <c r="A156" s="37"/>
      <c r="B156" s="38"/>
      <c r="C156" s="225" t="s">
        <v>201</v>
      </c>
      <c r="D156" s="225" t="s">
        <v>155</v>
      </c>
      <c r="E156" s="226" t="s">
        <v>202</v>
      </c>
      <c r="F156" s="227" t="s">
        <v>203</v>
      </c>
      <c r="G156" s="228" t="s">
        <v>158</v>
      </c>
      <c r="H156" s="229">
        <v>61.100000000000001</v>
      </c>
      <c r="I156" s="230"/>
      <c r="J156" s="231">
        <f>ROUND(I156*H156,0)</f>
        <v>0</v>
      </c>
      <c r="K156" s="227" t="s">
        <v>159</v>
      </c>
      <c r="L156" s="43"/>
      <c r="M156" s="232" t="s">
        <v>1</v>
      </c>
      <c r="N156" s="233" t="s">
        <v>44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160</v>
      </c>
      <c r="AT156" s="236" t="s">
        <v>155</v>
      </c>
      <c r="AU156" s="236" t="s">
        <v>88</v>
      </c>
      <c r="AY156" s="16" t="s">
        <v>153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88</v>
      </c>
      <c r="BK156" s="237">
        <f>ROUND(I156*H156,0)</f>
        <v>0</v>
      </c>
      <c r="BL156" s="16" t="s">
        <v>160</v>
      </c>
      <c r="BM156" s="236" t="s">
        <v>204</v>
      </c>
    </row>
    <row r="157" s="2" customFormat="1" ht="24.15" customHeight="1">
      <c r="A157" s="37"/>
      <c r="B157" s="38"/>
      <c r="C157" s="225" t="s">
        <v>205</v>
      </c>
      <c r="D157" s="225" t="s">
        <v>155</v>
      </c>
      <c r="E157" s="226" t="s">
        <v>206</v>
      </c>
      <c r="F157" s="227" t="s">
        <v>207</v>
      </c>
      <c r="G157" s="228" t="s">
        <v>158</v>
      </c>
      <c r="H157" s="229">
        <v>305.5</v>
      </c>
      <c r="I157" s="230"/>
      <c r="J157" s="231">
        <f>ROUND(I157*H157,0)</f>
        <v>0</v>
      </c>
      <c r="K157" s="227" t="s">
        <v>159</v>
      </c>
      <c r="L157" s="43"/>
      <c r="M157" s="232" t="s">
        <v>1</v>
      </c>
      <c r="N157" s="233" t="s">
        <v>44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160</v>
      </c>
      <c r="AT157" s="236" t="s">
        <v>155</v>
      </c>
      <c r="AU157" s="236" t="s">
        <v>88</v>
      </c>
      <c r="AY157" s="16" t="s">
        <v>153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88</v>
      </c>
      <c r="BK157" s="237">
        <f>ROUND(I157*H157,0)</f>
        <v>0</v>
      </c>
      <c r="BL157" s="16" t="s">
        <v>160</v>
      </c>
      <c r="BM157" s="236" t="s">
        <v>208</v>
      </c>
    </row>
    <row r="158" s="13" customFormat="1">
      <c r="A158" s="13"/>
      <c r="B158" s="238"/>
      <c r="C158" s="239"/>
      <c r="D158" s="240" t="s">
        <v>162</v>
      </c>
      <c r="E158" s="241" t="s">
        <v>1</v>
      </c>
      <c r="F158" s="242" t="s">
        <v>209</v>
      </c>
      <c r="G158" s="239"/>
      <c r="H158" s="243">
        <v>305.5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162</v>
      </c>
      <c r="AU158" s="249" t="s">
        <v>88</v>
      </c>
      <c r="AV158" s="13" t="s">
        <v>88</v>
      </c>
      <c r="AW158" s="13" t="s">
        <v>33</v>
      </c>
      <c r="AX158" s="13" t="s">
        <v>78</v>
      </c>
      <c r="AY158" s="249" t="s">
        <v>153</v>
      </c>
    </row>
    <row r="159" s="12" customFormat="1" ht="22.8" customHeight="1">
      <c r="A159" s="12"/>
      <c r="B159" s="209"/>
      <c r="C159" s="210"/>
      <c r="D159" s="211" t="s">
        <v>77</v>
      </c>
      <c r="E159" s="223" t="s">
        <v>210</v>
      </c>
      <c r="F159" s="223" t="s">
        <v>211</v>
      </c>
      <c r="G159" s="210"/>
      <c r="H159" s="210"/>
      <c r="I159" s="213"/>
      <c r="J159" s="224">
        <f>BK159</f>
        <v>0</v>
      </c>
      <c r="K159" s="210"/>
      <c r="L159" s="215"/>
      <c r="M159" s="216"/>
      <c r="N159" s="217"/>
      <c r="O159" s="217"/>
      <c r="P159" s="218">
        <f>SUM(P160:P337)</f>
        <v>0</v>
      </c>
      <c r="Q159" s="217"/>
      <c r="R159" s="218">
        <f>SUM(R160:R337)</f>
        <v>56.69884669999999</v>
      </c>
      <c r="S159" s="217"/>
      <c r="T159" s="219">
        <f>SUM(T160:T337)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0" t="s">
        <v>8</v>
      </c>
      <c r="AT159" s="221" t="s">
        <v>77</v>
      </c>
      <c r="AU159" s="221" t="s">
        <v>8</v>
      </c>
      <c r="AY159" s="220" t="s">
        <v>153</v>
      </c>
      <c r="BK159" s="222">
        <f>SUM(BK160:BK337)</f>
        <v>0</v>
      </c>
    </row>
    <row r="160" s="2" customFormat="1" ht="21.75" customHeight="1">
      <c r="A160" s="37"/>
      <c r="B160" s="38"/>
      <c r="C160" s="225" t="s">
        <v>212</v>
      </c>
      <c r="D160" s="225" t="s">
        <v>155</v>
      </c>
      <c r="E160" s="226" t="s">
        <v>213</v>
      </c>
      <c r="F160" s="227" t="s">
        <v>214</v>
      </c>
      <c r="G160" s="228" t="s">
        <v>158</v>
      </c>
      <c r="H160" s="229">
        <v>12.619999999999999</v>
      </c>
      <c r="I160" s="230"/>
      <c r="J160" s="231">
        <f>ROUND(I160*H160,0)</f>
        <v>0</v>
      </c>
      <c r="K160" s="227" t="s">
        <v>159</v>
      </c>
      <c r="L160" s="43"/>
      <c r="M160" s="232" t="s">
        <v>1</v>
      </c>
      <c r="N160" s="233" t="s">
        <v>44</v>
      </c>
      <c r="O160" s="90"/>
      <c r="P160" s="234">
        <f>O160*H160</f>
        <v>0</v>
      </c>
      <c r="Q160" s="234">
        <v>0.00025999999999999998</v>
      </c>
      <c r="R160" s="234">
        <f>Q160*H160</f>
        <v>0.0032811999999999993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160</v>
      </c>
      <c r="AT160" s="236" t="s">
        <v>155</v>
      </c>
      <c r="AU160" s="236" t="s">
        <v>88</v>
      </c>
      <c r="AY160" s="16" t="s">
        <v>153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88</v>
      </c>
      <c r="BK160" s="237">
        <f>ROUND(I160*H160,0)</f>
        <v>0</v>
      </c>
      <c r="BL160" s="16" t="s">
        <v>160</v>
      </c>
      <c r="BM160" s="236" t="s">
        <v>215</v>
      </c>
    </row>
    <row r="161" s="13" customFormat="1">
      <c r="A161" s="13"/>
      <c r="B161" s="238"/>
      <c r="C161" s="239"/>
      <c r="D161" s="240" t="s">
        <v>162</v>
      </c>
      <c r="E161" s="241" t="s">
        <v>1</v>
      </c>
      <c r="F161" s="242" t="s">
        <v>216</v>
      </c>
      <c r="G161" s="239"/>
      <c r="H161" s="243">
        <v>6.0800000000000001</v>
      </c>
      <c r="I161" s="244"/>
      <c r="J161" s="239"/>
      <c r="K161" s="239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162</v>
      </c>
      <c r="AU161" s="249" t="s">
        <v>88</v>
      </c>
      <c r="AV161" s="13" t="s">
        <v>88</v>
      </c>
      <c r="AW161" s="13" t="s">
        <v>33</v>
      </c>
      <c r="AX161" s="13" t="s">
        <v>78</v>
      </c>
      <c r="AY161" s="249" t="s">
        <v>153</v>
      </c>
    </row>
    <row r="162" s="13" customFormat="1">
      <c r="A162" s="13"/>
      <c r="B162" s="238"/>
      <c r="C162" s="239"/>
      <c r="D162" s="240" t="s">
        <v>162</v>
      </c>
      <c r="E162" s="241" t="s">
        <v>1</v>
      </c>
      <c r="F162" s="242" t="s">
        <v>217</v>
      </c>
      <c r="G162" s="239"/>
      <c r="H162" s="243">
        <v>6.54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162</v>
      </c>
      <c r="AU162" s="249" t="s">
        <v>88</v>
      </c>
      <c r="AV162" s="13" t="s">
        <v>88</v>
      </c>
      <c r="AW162" s="13" t="s">
        <v>33</v>
      </c>
      <c r="AX162" s="13" t="s">
        <v>78</v>
      </c>
      <c r="AY162" s="249" t="s">
        <v>153</v>
      </c>
    </row>
    <row r="163" s="2" customFormat="1" ht="24.15" customHeight="1">
      <c r="A163" s="37"/>
      <c r="B163" s="38"/>
      <c r="C163" s="225" t="s">
        <v>218</v>
      </c>
      <c r="D163" s="225" t="s">
        <v>155</v>
      </c>
      <c r="E163" s="226" t="s">
        <v>219</v>
      </c>
      <c r="F163" s="227" t="s">
        <v>220</v>
      </c>
      <c r="G163" s="228" t="s">
        <v>158</v>
      </c>
      <c r="H163" s="229">
        <v>12.619999999999999</v>
      </c>
      <c r="I163" s="230"/>
      <c r="J163" s="231">
        <f>ROUND(I163*H163,0)</f>
        <v>0</v>
      </c>
      <c r="K163" s="227" t="s">
        <v>159</v>
      </c>
      <c r="L163" s="43"/>
      <c r="M163" s="232" t="s">
        <v>1</v>
      </c>
      <c r="N163" s="233" t="s">
        <v>44</v>
      </c>
      <c r="O163" s="90"/>
      <c r="P163" s="234">
        <f>O163*H163</f>
        <v>0</v>
      </c>
      <c r="Q163" s="234">
        <v>0.0043800000000000002</v>
      </c>
      <c r="R163" s="234">
        <f>Q163*H163</f>
        <v>0.055275600000000001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160</v>
      </c>
      <c r="AT163" s="236" t="s">
        <v>155</v>
      </c>
      <c r="AU163" s="236" t="s">
        <v>88</v>
      </c>
      <c r="AY163" s="16" t="s">
        <v>153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88</v>
      </c>
      <c r="BK163" s="237">
        <f>ROUND(I163*H163,0)</f>
        <v>0</v>
      </c>
      <c r="BL163" s="16" t="s">
        <v>160</v>
      </c>
      <c r="BM163" s="236" t="s">
        <v>221</v>
      </c>
    </row>
    <row r="164" s="2" customFormat="1" ht="24.15" customHeight="1">
      <c r="A164" s="37"/>
      <c r="B164" s="38"/>
      <c r="C164" s="225" t="s">
        <v>222</v>
      </c>
      <c r="D164" s="225" t="s">
        <v>155</v>
      </c>
      <c r="E164" s="226" t="s">
        <v>223</v>
      </c>
      <c r="F164" s="227" t="s">
        <v>224</v>
      </c>
      <c r="G164" s="228" t="s">
        <v>158</v>
      </c>
      <c r="H164" s="229">
        <v>203.24000000000001</v>
      </c>
      <c r="I164" s="230"/>
      <c r="J164" s="231">
        <f>ROUND(I164*H164,0)</f>
        <v>0</v>
      </c>
      <c r="K164" s="227" t="s">
        <v>159</v>
      </c>
      <c r="L164" s="43"/>
      <c r="M164" s="232" t="s">
        <v>1</v>
      </c>
      <c r="N164" s="233" t="s">
        <v>44</v>
      </c>
      <c r="O164" s="90"/>
      <c r="P164" s="234">
        <f>O164*H164</f>
        <v>0</v>
      </c>
      <c r="Q164" s="234">
        <v>0.00025000000000000001</v>
      </c>
      <c r="R164" s="234">
        <f>Q164*H164</f>
        <v>0.050810000000000001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160</v>
      </c>
      <c r="AT164" s="236" t="s">
        <v>155</v>
      </c>
      <c r="AU164" s="236" t="s">
        <v>88</v>
      </c>
      <c r="AY164" s="16" t="s">
        <v>153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88</v>
      </c>
      <c r="BK164" s="237">
        <f>ROUND(I164*H164,0)</f>
        <v>0</v>
      </c>
      <c r="BL164" s="16" t="s">
        <v>160</v>
      </c>
      <c r="BM164" s="236" t="s">
        <v>225</v>
      </c>
    </row>
    <row r="165" s="13" customFormat="1">
      <c r="A165" s="13"/>
      <c r="B165" s="238"/>
      <c r="C165" s="239"/>
      <c r="D165" s="240" t="s">
        <v>162</v>
      </c>
      <c r="E165" s="241" t="s">
        <v>1</v>
      </c>
      <c r="F165" s="242" t="s">
        <v>226</v>
      </c>
      <c r="G165" s="239"/>
      <c r="H165" s="243">
        <v>6.0800000000000001</v>
      </c>
      <c r="I165" s="244"/>
      <c r="J165" s="239"/>
      <c r="K165" s="239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162</v>
      </c>
      <c r="AU165" s="249" t="s">
        <v>88</v>
      </c>
      <c r="AV165" s="13" t="s">
        <v>88</v>
      </c>
      <c r="AW165" s="13" t="s">
        <v>33</v>
      </c>
      <c r="AX165" s="13" t="s">
        <v>78</v>
      </c>
      <c r="AY165" s="249" t="s">
        <v>153</v>
      </c>
    </row>
    <row r="166" s="13" customFormat="1">
      <c r="A166" s="13"/>
      <c r="B166" s="238"/>
      <c r="C166" s="239"/>
      <c r="D166" s="240" t="s">
        <v>162</v>
      </c>
      <c r="E166" s="241" t="s">
        <v>1</v>
      </c>
      <c r="F166" s="242" t="s">
        <v>227</v>
      </c>
      <c r="G166" s="239"/>
      <c r="H166" s="243">
        <v>190.62000000000001</v>
      </c>
      <c r="I166" s="244"/>
      <c r="J166" s="239"/>
      <c r="K166" s="239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162</v>
      </c>
      <c r="AU166" s="249" t="s">
        <v>88</v>
      </c>
      <c r="AV166" s="13" t="s">
        <v>88</v>
      </c>
      <c r="AW166" s="13" t="s">
        <v>33</v>
      </c>
      <c r="AX166" s="13" t="s">
        <v>78</v>
      </c>
      <c r="AY166" s="249" t="s">
        <v>153</v>
      </c>
    </row>
    <row r="167" s="13" customFormat="1">
      <c r="A167" s="13"/>
      <c r="B167" s="238"/>
      <c r="C167" s="239"/>
      <c r="D167" s="240" t="s">
        <v>162</v>
      </c>
      <c r="E167" s="241" t="s">
        <v>1</v>
      </c>
      <c r="F167" s="242" t="s">
        <v>217</v>
      </c>
      <c r="G167" s="239"/>
      <c r="H167" s="243">
        <v>6.54</v>
      </c>
      <c r="I167" s="244"/>
      <c r="J167" s="239"/>
      <c r="K167" s="239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162</v>
      </c>
      <c r="AU167" s="249" t="s">
        <v>88</v>
      </c>
      <c r="AV167" s="13" t="s">
        <v>88</v>
      </c>
      <c r="AW167" s="13" t="s">
        <v>33</v>
      </c>
      <c r="AX167" s="13" t="s">
        <v>78</v>
      </c>
      <c r="AY167" s="249" t="s">
        <v>153</v>
      </c>
    </row>
    <row r="168" s="2" customFormat="1" ht="49.05" customHeight="1">
      <c r="A168" s="37"/>
      <c r="B168" s="38"/>
      <c r="C168" s="225" t="s">
        <v>9</v>
      </c>
      <c r="D168" s="225" t="s">
        <v>155</v>
      </c>
      <c r="E168" s="226" t="s">
        <v>228</v>
      </c>
      <c r="F168" s="227" t="s">
        <v>229</v>
      </c>
      <c r="G168" s="228" t="s">
        <v>158</v>
      </c>
      <c r="H168" s="229">
        <v>190.62000000000001</v>
      </c>
      <c r="I168" s="230"/>
      <c r="J168" s="231">
        <f>ROUND(I168*H168,0)</f>
        <v>0</v>
      </c>
      <c r="K168" s="227" t="s">
        <v>159</v>
      </c>
      <c r="L168" s="43"/>
      <c r="M168" s="232" t="s">
        <v>1</v>
      </c>
      <c r="N168" s="233" t="s">
        <v>44</v>
      </c>
      <c r="O168" s="90"/>
      <c r="P168" s="234">
        <f>O168*H168</f>
        <v>0</v>
      </c>
      <c r="Q168" s="234">
        <v>0.011390000000000001</v>
      </c>
      <c r="R168" s="234">
        <f>Q168*H168</f>
        <v>2.1711618000000001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160</v>
      </c>
      <c r="AT168" s="236" t="s">
        <v>155</v>
      </c>
      <c r="AU168" s="236" t="s">
        <v>88</v>
      </c>
      <c r="AY168" s="16" t="s">
        <v>153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88</v>
      </c>
      <c r="BK168" s="237">
        <f>ROUND(I168*H168,0)</f>
        <v>0</v>
      </c>
      <c r="BL168" s="16" t="s">
        <v>160</v>
      </c>
      <c r="BM168" s="236" t="s">
        <v>230</v>
      </c>
    </row>
    <row r="169" s="13" customFormat="1">
      <c r="A169" s="13"/>
      <c r="B169" s="238"/>
      <c r="C169" s="239"/>
      <c r="D169" s="240" t="s">
        <v>162</v>
      </c>
      <c r="E169" s="241" t="s">
        <v>1</v>
      </c>
      <c r="F169" s="242" t="s">
        <v>227</v>
      </c>
      <c r="G169" s="239"/>
      <c r="H169" s="243">
        <v>190.62000000000001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162</v>
      </c>
      <c r="AU169" s="249" t="s">
        <v>88</v>
      </c>
      <c r="AV169" s="13" t="s">
        <v>88</v>
      </c>
      <c r="AW169" s="13" t="s">
        <v>33</v>
      </c>
      <c r="AX169" s="13" t="s">
        <v>78</v>
      </c>
      <c r="AY169" s="249" t="s">
        <v>153</v>
      </c>
    </row>
    <row r="170" s="2" customFormat="1" ht="24.15" customHeight="1">
      <c r="A170" s="37"/>
      <c r="B170" s="38"/>
      <c r="C170" s="250" t="s">
        <v>231</v>
      </c>
      <c r="D170" s="250" t="s">
        <v>232</v>
      </c>
      <c r="E170" s="251" t="s">
        <v>233</v>
      </c>
      <c r="F170" s="252" t="s">
        <v>234</v>
      </c>
      <c r="G170" s="253" t="s">
        <v>158</v>
      </c>
      <c r="H170" s="254">
        <v>200.15100000000001</v>
      </c>
      <c r="I170" s="255"/>
      <c r="J170" s="256">
        <f>ROUND(I170*H170,0)</f>
        <v>0</v>
      </c>
      <c r="K170" s="252" t="s">
        <v>159</v>
      </c>
      <c r="L170" s="257"/>
      <c r="M170" s="258" t="s">
        <v>1</v>
      </c>
      <c r="N170" s="259" t="s">
        <v>44</v>
      </c>
      <c r="O170" s="90"/>
      <c r="P170" s="234">
        <f>O170*H170</f>
        <v>0</v>
      </c>
      <c r="Q170" s="234">
        <v>0.0089999999999999993</v>
      </c>
      <c r="R170" s="234">
        <f>Q170*H170</f>
        <v>1.8013589999999999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191</v>
      </c>
      <c r="AT170" s="236" t="s">
        <v>232</v>
      </c>
      <c r="AU170" s="236" t="s">
        <v>88</v>
      </c>
      <c r="AY170" s="16" t="s">
        <v>153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88</v>
      </c>
      <c r="BK170" s="237">
        <f>ROUND(I170*H170,0)</f>
        <v>0</v>
      </c>
      <c r="BL170" s="16" t="s">
        <v>160</v>
      </c>
      <c r="BM170" s="236" t="s">
        <v>235</v>
      </c>
    </row>
    <row r="171" s="13" customFormat="1">
      <c r="A171" s="13"/>
      <c r="B171" s="238"/>
      <c r="C171" s="239"/>
      <c r="D171" s="240" t="s">
        <v>162</v>
      </c>
      <c r="E171" s="241" t="s">
        <v>1</v>
      </c>
      <c r="F171" s="242" t="s">
        <v>236</v>
      </c>
      <c r="G171" s="239"/>
      <c r="H171" s="243">
        <v>200.15100000000001</v>
      </c>
      <c r="I171" s="244"/>
      <c r="J171" s="239"/>
      <c r="K171" s="239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162</v>
      </c>
      <c r="AU171" s="249" t="s">
        <v>88</v>
      </c>
      <c r="AV171" s="13" t="s">
        <v>88</v>
      </c>
      <c r="AW171" s="13" t="s">
        <v>33</v>
      </c>
      <c r="AX171" s="13" t="s">
        <v>78</v>
      </c>
      <c r="AY171" s="249" t="s">
        <v>153</v>
      </c>
    </row>
    <row r="172" s="2" customFormat="1" ht="49.05" customHeight="1">
      <c r="A172" s="37"/>
      <c r="B172" s="38"/>
      <c r="C172" s="225" t="s">
        <v>237</v>
      </c>
      <c r="D172" s="225" t="s">
        <v>155</v>
      </c>
      <c r="E172" s="226" t="s">
        <v>238</v>
      </c>
      <c r="F172" s="227" t="s">
        <v>239</v>
      </c>
      <c r="G172" s="228" t="s">
        <v>158</v>
      </c>
      <c r="H172" s="229">
        <v>3.27</v>
      </c>
      <c r="I172" s="230"/>
      <c r="J172" s="231">
        <f>ROUND(I172*H172,0)</f>
        <v>0</v>
      </c>
      <c r="K172" s="227" t="s">
        <v>159</v>
      </c>
      <c r="L172" s="43"/>
      <c r="M172" s="232" t="s">
        <v>1</v>
      </c>
      <c r="N172" s="233" t="s">
        <v>44</v>
      </c>
      <c r="O172" s="90"/>
      <c r="P172" s="234">
        <f>O172*H172</f>
        <v>0</v>
      </c>
      <c r="Q172" s="234">
        <v>0.011599999999999999</v>
      </c>
      <c r="R172" s="234">
        <f>Q172*H172</f>
        <v>0.037932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160</v>
      </c>
      <c r="AT172" s="236" t="s">
        <v>155</v>
      </c>
      <c r="AU172" s="236" t="s">
        <v>88</v>
      </c>
      <c r="AY172" s="16" t="s">
        <v>153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88</v>
      </c>
      <c r="BK172" s="237">
        <f>ROUND(I172*H172,0)</f>
        <v>0</v>
      </c>
      <c r="BL172" s="16" t="s">
        <v>160</v>
      </c>
      <c r="BM172" s="236" t="s">
        <v>240</v>
      </c>
    </row>
    <row r="173" s="13" customFormat="1">
      <c r="A173" s="13"/>
      <c r="B173" s="238"/>
      <c r="C173" s="239"/>
      <c r="D173" s="240" t="s">
        <v>162</v>
      </c>
      <c r="E173" s="241" t="s">
        <v>1</v>
      </c>
      <c r="F173" s="242" t="s">
        <v>241</v>
      </c>
      <c r="G173" s="239"/>
      <c r="H173" s="243">
        <v>3.27</v>
      </c>
      <c r="I173" s="244"/>
      <c r="J173" s="239"/>
      <c r="K173" s="239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162</v>
      </c>
      <c r="AU173" s="249" t="s">
        <v>88</v>
      </c>
      <c r="AV173" s="13" t="s">
        <v>88</v>
      </c>
      <c r="AW173" s="13" t="s">
        <v>33</v>
      </c>
      <c r="AX173" s="13" t="s">
        <v>78</v>
      </c>
      <c r="AY173" s="249" t="s">
        <v>153</v>
      </c>
    </row>
    <row r="174" s="2" customFormat="1" ht="24.15" customHeight="1">
      <c r="A174" s="37"/>
      <c r="B174" s="38"/>
      <c r="C174" s="250" t="s">
        <v>242</v>
      </c>
      <c r="D174" s="250" t="s">
        <v>232</v>
      </c>
      <c r="E174" s="251" t="s">
        <v>243</v>
      </c>
      <c r="F174" s="252" t="s">
        <v>244</v>
      </c>
      <c r="G174" s="253" t="s">
        <v>158</v>
      </c>
      <c r="H174" s="254">
        <v>3.4340000000000002</v>
      </c>
      <c r="I174" s="255"/>
      <c r="J174" s="256">
        <f>ROUND(I174*H174,0)</f>
        <v>0</v>
      </c>
      <c r="K174" s="252" t="s">
        <v>159</v>
      </c>
      <c r="L174" s="257"/>
      <c r="M174" s="258" t="s">
        <v>1</v>
      </c>
      <c r="N174" s="259" t="s">
        <v>44</v>
      </c>
      <c r="O174" s="90"/>
      <c r="P174" s="234">
        <f>O174*H174</f>
        <v>0</v>
      </c>
      <c r="Q174" s="234">
        <v>0.0135</v>
      </c>
      <c r="R174" s="234">
        <f>Q174*H174</f>
        <v>0.046359000000000004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191</v>
      </c>
      <c r="AT174" s="236" t="s">
        <v>232</v>
      </c>
      <c r="AU174" s="236" t="s">
        <v>88</v>
      </c>
      <c r="AY174" s="16" t="s">
        <v>153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88</v>
      </c>
      <c r="BK174" s="237">
        <f>ROUND(I174*H174,0)</f>
        <v>0</v>
      </c>
      <c r="BL174" s="16" t="s">
        <v>160</v>
      </c>
      <c r="BM174" s="236" t="s">
        <v>245</v>
      </c>
    </row>
    <row r="175" s="13" customFormat="1">
      <c r="A175" s="13"/>
      <c r="B175" s="238"/>
      <c r="C175" s="239"/>
      <c r="D175" s="240" t="s">
        <v>162</v>
      </c>
      <c r="E175" s="241" t="s">
        <v>1</v>
      </c>
      <c r="F175" s="242" t="s">
        <v>246</v>
      </c>
      <c r="G175" s="239"/>
      <c r="H175" s="243">
        <v>3.4340000000000002</v>
      </c>
      <c r="I175" s="244"/>
      <c r="J175" s="239"/>
      <c r="K175" s="239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162</v>
      </c>
      <c r="AU175" s="249" t="s">
        <v>88</v>
      </c>
      <c r="AV175" s="13" t="s">
        <v>88</v>
      </c>
      <c r="AW175" s="13" t="s">
        <v>33</v>
      </c>
      <c r="AX175" s="13" t="s">
        <v>78</v>
      </c>
      <c r="AY175" s="249" t="s">
        <v>153</v>
      </c>
    </row>
    <row r="176" s="2" customFormat="1" ht="37.8" customHeight="1">
      <c r="A176" s="37"/>
      <c r="B176" s="38"/>
      <c r="C176" s="225" t="s">
        <v>247</v>
      </c>
      <c r="D176" s="225" t="s">
        <v>155</v>
      </c>
      <c r="E176" s="226" t="s">
        <v>248</v>
      </c>
      <c r="F176" s="227" t="s">
        <v>249</v>
      </c>
      <c r="G176" s="228" t="s">
        <v>158</v>
      </c>
      <c r="H176" s="229">
        <v>193.88999999999999</v>
      </c>
      <c r="I176" s="230"/>
      <c r="J176" s="231">
        <f>ROUND(I176*H176,0)</f>
        <v>0</v>
      </c>
      <c r="K176" s="227" t="s">
        <v>159</v>
      </c>
      <c r="L176" s="43"/>
      <c r="M176" s="232" t="s">
        <v>1</v>
      </c>
      <c r="N176" s="233" t="s">
        <v>44</v>
      </c>
      <c r="O176" s="90"/>
      <c r="P176" s="234">
        <f>O176*H176</f>
        <v>0</v>
      </c>
      <c r="Q176" s="234">
        <v>0.00010000000000000001</v>
      </c>
      <c r="R176" s="234">
        <f>Q176*H176</f>
        <v>0.019389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160</v>
      </c>
      <c r="AT176" s="236" t="s">
        <v>155</v>
      </c>
      <c r="AU176" s="236" t="s">
        <v>88</v>
      </c>
      <c r="AY176" s="16" t="s">
        <v>153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88</v>
      </c>
      <c r="BK176" s="237">
        <f>ROUND(I176*H176,0)</f>
        <v>0</v>
      </c>
      <c r="BL176" s="16" t="s">
        <v>160</v>
      </c>
      <c r="BM176" s="236" t="s">
        <v>250</v>
      </c>
    </row>
    <row r="177" s="13" customFormat="1">
      <c r="A177" s="13"/>
      <c r="B177" s="238"/>
      <c r="C177" s="239"/>
      <c r="D177" s="240" t="s">
        <v>162</v>
      </c>
      <c r="E177" s="241" t="s">
        <v>1</v>
      </c>
      <c r="F177" s="242" t="s">
        <v>251</v>
      </c>
      <c r="G177" s="239"/>
      <c r="H177" s="243">
        <v>193.88999999999999</v>
      </c>
      <c r="I177" s="244"/>
      <c r="J177" s="239"/>
      <c r="K177" s="239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162</v>
      </c>
      <c r="AU177" s="249" t="s">
        <v>88</v>
      </c>
      <c r="AV177" s="13" t="s">
        <v>88</v>
      </c>
      <c r="AW177" s="13" t="s">
        <v>33</v>
      </c>
      <c r="AX177" s="13" t="s">
        <v>78</v>
      </c>
      <c r="AY177" s="249" t="s">
        <v>153</v>
      </c>
    </row>
    <row r="178" s="2" customFormat="1" ht="24.15" customHeight="1">
      <c r="A178" s="37"/>
      <c r="B178" s="38"/>
      <c r="C178" s="225" t="s">
        <v>252</v>
      </c>
      <c r="D178" s="225" t="s">
        <v>155</v>
      </c>
      <c r="E178" s="226" t="s">
        <v>253</v>
      </c>
      <c r="F178" s="227" t="s">
        <v>254</v>
      </c>
      <c r="G178" s="228" t="s">
        <v>158</v>
      </c>
      <c r="H178" s="229">
        <v>193.88999999999999</v>
      </c>
      <c r="I178" s="230"/>
      <c r="J178" s="231">
        <f>ROUND(I178*H178,0)</f>
        <v>0</v>
      </c>
      <c r="K178" s="227" t="s">
        <v>159</v>
      </c>
      <c r="L178" s="43"/>
      <c r="M178" s="232" t="s">
        <v>1</v>
      </c>
      <c r="N178" s="233" t="s">
        <v>44</v>
      </c>
      <c r="O178" s="90"/>
      <c r="P178" s="234">
        <f>O178*H178</f>
        <v>0</v>
      </c>
      <c r="Q178" s="234">
        <v>0.0048599999999999997</v>
      </c>
      <c r="R178" s="234">
        <f>Q178*H178</f>
        <v>0.94230539999999985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160</v>
      </c>
      <c r="AT178" s="236" t="s">
        <v>155</v>
      </c>
      <c r="AU178" s="236" t="s">
        <v>88</v>
      </c>
      <c r="AY178" s="16" t="s">
        <v>153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88</v>
      </c>
      <c r="BK178" s="237">
        <f>ROUND(I178*H178,0)</f>
        <v>0</v>
      </c>
      <c r="BL178" s="16" t="s">
        <v>160</v>
      </c>
      <c r="BM178" s="236" t="s">
        <v>255</v>
      </c>
    </row>
    <row r="179" s="13" customFormat="1">
      <c r="A179" s="13"/>
      <c r="B179" s="238"/>
      <c r="C179" s="239"/>
      <c r="D179" s="240" t="s">
        <v>162</v>
      </c>
      <c r="E179" s="241" t="s">
        <v>1</v>
      </c>
      <c r="F179" s="242" t="s">
        <v>227</v>
      </c>
      <c r="G179" s="239"/>
      <c r="H179" s="243">
        <v>190.62000000000001</v>
      </c>
      <c r="I179" s="244"/>
      <c r="J179" s="239"/>
      <c r="K179" s="239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162</v>
      </c>
      <c r="AU179" s="249" t="s">
        <v>88</v>
      </c>
      <c r="AV179" s="13" t="s">
        <v>88</v>
      </c>
      <c r="AW179" s="13" t="s">
        <v>33</v>
      </c>
      <c r="AX179" s="13" t="s">
        <v>78</v>
      </c>
      <c r="AY179" s="249" t="s">
        <v>153</v>
      </c>
    </row>
    <row r="180" s="13" customFormat="1">
      <c r="A180" s="13"/>
      <c r="B180" s="238"/>
      <c r="C180" s="239"/>
      <c r="D180" s="240" t="s">
        <v>162</v>
      </c>
      <c r="E180" s="241" t="s">
        <v>1</v>
      </c>
      <c r="F180" s="242" t="s">
        <v>241</v>
      </c>
      <c r="G180" s="239"/>
      <c r="H180" s="243">
        <v>3.27</v>
      </c>
      <c r="I180" s="244"/>
      <c r="J180" s="239"/>
      <c r="K180" s="239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162</v>
      </c>
      <c r="AU180" s="249" t="s">
        <v>88</v>
      </c>
      <c r="AV180" s="13" t="s">
        <v>88</v>
      </c>
      <c r="AW180" s="13" t="s">
        <v>33</v>
      </c>
      <c r="AX180" s="13" t="s">
        <v>78</v>
      </c>
      <c r="AY180" s="249" t="s">
        <v>153</v>
      </c>
    </row>
    <row r="181" s="2" customFormat="1" ht="24.15" customHeight="1">
      <c r="A181" s="37"/>
      <c r="B181" s="38"/>
      <c r="C181" s="225" t="s">
        <v>7</v>
      </c>
      <c r="D181" s="225" t="s">
        <v>155</v>
      </c>
      <c r="E181" s="226" t="s">
        <v>256</v>
      </c>
      <c r="F181" s="227" t="s">
        <v>257</v>
      </c>
      <c r="G181" s="228" t="s">
        <v>158</v>
      </c>
      <c r="H181" s="229">
        <v>196.69999999999999</v>
      </c>
      <c r="I181" s="230"/>
      <c r="J181" s="231">
        <f>ROUND(I181*H181,0)</f>
        <v>0</v>
      </c>
      <c r="K181" s="227" t="s">
        <v>159</v>
      </c>
      <c r="L181" s="43"/>
      <c r="M181" s="232" t="s">
        <v>1</v>
      </c>
      <c r="N181" s="233" t="s">
        <v>44</v>
      </c>
      <c r="O181" s="90"/>
      <c r="P181" s="234">
        <f>O181*H181</f>
        <v>0</v>
      </c>
      <c r="Q181" s="234">
        <v>0.0033600000000000001</v>
      </c>
      <c r="R181" s="234">
        <f>Q181*H181</f>
        <v>0.66091199999999994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160</v>
      </c>
      <c r="AT181" s="236" t="s">
        <v>155</v>
      </c>
      <c r="AU181" s="236" t="s">
        <v>88</v>
      </c>
      <c r="AY181" s="16" t="s">
        <v>153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88</v>
      </c>
      <c r="BK181" s="237">
        <f>ROUND(I181*H181,0)</f>
        <v>0</v>
      </c>
      <c r="BL181" s="16" t="s">
        <v>160</v>
      </c>
      <c r="BM181" s="236" t="s">
        <v>258</v>
      </c>
    </row>
    <row r="182" s="13" customFormat="1">
      <c r="A182" s="13"/>
      <c r="B182" s="238"/>
      <c r="C182" s="239"/>
      <c r="D182" s="240" t="s">
        <v>162</v>
      </c>
      <c r="E182" s="241" t="s">
        <v>1</v>
      </c>
      <c r="F182" s="242" t="s">
        <v>226</v>
      </c>
      <c r="G182" s="239"/>
      <c r="H182" s="243">
        <v>6.0800000000000001</v>
      </c>
      <c r="I182" s="244"/>
      <c r="J182" s="239"/>
      <c r="K182" s="239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162</v>
      </c>
      <c r="AU182" s="249" t="s">
        <v>88</v>
      </c>
      <c r="AV182" s="13" t="s">
        <v>88</v>
      </c>
      <c r="AW182" s="13" t="s">
        <v>33</v>
      </c>
      <c r="AX182" s="13" t="s">
        <v>78</v>
      </c>
      <c r="AY182" s="249" t="s">
        <v>153</v>
      </c>
    </row>
    <row r="183" s="13" customFormat="1">
      <c r="A183" s="13"/>
      <c r="B183" s="238"/>
      <c r="C183" s="239"/>
      <c r="D183" s="240" t="s">
        <v>162</v>
      </c>
      <c r="E183" s="241" t="s">
        <v>1</v>
      </c>
      <c r="F183" s="242" t="s">
        <v>227</v>
      </c>
      <c r="G183" s="239"/>
      <c r="H183" s="243">
        <v>190.62000000000001</v>
      </c>
      <c r="I183" s="244"/>
      <c r="J183" s="239"/>
      <c r="K183" s="239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162</v>
      </c>
      <c r="AU183" s="249" t="s">
        <v>88</v>
      </c>
      <c r="AV183" s="13" t="s">
        <v>88</v>
      </c>
      <c r="AW183" s="13" t="s">
        <v>33</v>
      </c>
      <c r="AX183" s="13" t="s">
        <v>78</v>
      </c>
      <c r="AY183" s="249" t="s">
        <v>153</v>
      </c>
    </row>
    <row r="184" s="2" customFormat="1" ht="16.5" customHeight="1">
      <c r="A184" s="37"/>
      <c r="B184" s="38"/>
      <c r="C184" s="225" t="s">
        <v>259</v>
      </c>
      <c r="D184" s="225" t="s">
        <v>155</v>
      </c>
      <c r="E184" s="226" t="s">
        <v>260</v>
      </c>
      <c r="F184" s="227" t="s">
        <v>261</v>
      </c>
      <c r="G184" s="228" t="s">
        <v>158</v>
      </c>
      <c r="H184" s="229">
        <v>15.352</v>
      </c>
      <c r="I184" s="230"/>
      <c r="J184" s="231">
        <f>ROUND(I184*H184,0)</f>
        <v>0</v>
      </c>
      <c r="K184" s="227" t="s">
        <v>159</v>
      </c>
      <c r="L184" s="43"/>
      <c r="M184" s="232" t="s">
        <v>1</v>
      </c>
      <c r="N184" s="233" t="s">
        <v>44</v>
      </c>
      <c r="O184" s="90"/>
      <c r="P184" s="234">
        <f>O184*H184</f>
        <v>0</v>
      </c>
      <c r="Q184" s="234">
        <v>0.00025999999999999998</v>
      </c>
      <c r="R184" s="234">
        <f>Q184*H184</f>
        <v>0.0039915200000000001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160</v>
      </c>
      <c r="AT184" s="236" t="s">
        <v>155</v>
      </c>
      <c r="AU184" s="236" t="s">
        <v>88</v>
      </c>
      <c r="AY184" s="16" t="s">
        <v>153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88</v>
      </c>
      <c r="BK184" s="237">
        <f>ROUND(I184*H184,0)</f>
        <v>0</v>
      </c>
      <c r="BL184" s="16" t="s">
        <v>160</v>
      </c>
      <c r="BM184" s="236" t="s">
        <v>262</v>
      </c>
    </row>
    <row r="185" s="13" customFormat="1">
      <c r="A185" s="13"/>
      <c r="B185" s="238"/>
      <c r="C185" s="239"/>
      <c r="D185" s="240" t="s">
        <v>162</v>
      </c>
      <c r="E185" s="241" t="s">
        <v>1</v>
      </c>
      <c r="F185" s="242" t="s">
        <v>263</v>
      </c>
      <c r="G185" s="239"/>
      <c r="H185" s="243">
        <v>1.792</v>
      </c>
      <c r="I185" s="244"/>
      <c r="J185" s="239"/>
      <c r="K185" s="239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162</v>
      </c>
      <c r="AU185" s="249" t="s">
        <v>88</v>
      </c>
      <c r="AV185" s="13" t="s">
        <v>88</v>
      </c>
      <c r="AW185" s="13" t="s">
        <v>33</v>
      </c>
      <c r="AX185" s="13" t="s">
        <v>78</v>
      </c>
      <c r="AY185" s="249" t="s">
        <v>153</v>
      </c>
    </row>
    <row r="186" s="13" customFormat="1">
      <c r="A186" s="13"/>
      <c r="B186" s="238"/>
      <c r="C186" s="239"/>
      <c r="D186" s="240" t="s">
        <v>162</v>
      </c>
      <c r="E186" s="241" t="s">
        <v>1</v>
      </c>
      <c r="F186" s="242" t="s">
        <v>264</v>
      </c>
      <c r="G186" s="239"/>
      <c r="H186" s="243">
        <v>13.560000000000001</v>
      </c>
      <c r="I186" s="244"/>
      <c r="J186" s="239"/>
      <c r="K186" s="239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162</v>
      </c>
      <c r="AU186" s="249" t="s">
        <v>88</v>
      </c>
      <c r="AV186" s="13" t="s">
        <v>88</v>
      </c>
      <c r="AW186" s="13" t="s">
        <v>33</v>
      </c>
      <c r="AX186" s="13" t="s">
        <v>78</v>
      </c>
      <c r="AY186" s="249" t="s">
        <v>153</v>
      </c>
    </row>
    <row r="187" s="2" customFormat="1" ht="24.15" customHeight="1">
      <c r="A187" s="37"/>
      <c r="B187" s="38"/>
      <c r="C187" s="225" t="s">
        <v>265</v>
      </c>
      <c r="D187" s="225" t="s">
        <v>155</v>
      </c>
      <c r="E187" s="226" t="s">
        <v>266</v>
      </c>
      <c r="F187" s="227" t="s">
        <v>267</v>
      </c>
      <c r="G187" s="228" t="s">
        <v>158</v>
      </c>
      <c r="H187" s="229">
        <v>15.352</v>
      </c>
      <c r="I187" s="230"/>
      <c r="J187" s="231">
        <f>ROUND(I187*H187,0)</f>
        <v>0</v>
      </c>
      <c r="K187" s="227" t="s">
        <v>159</v>
      </c>
      <c r="L187" s="43"/>
      <c r="M187" s="232" t="s">
        <v>1</v>
      </c>
      <c r="N187" s="233" t="s">
        <v>44</v>
      </c>
      <c r="O187" s="90"/>
      <c r="P187" s="234">
        <f>O187*H187</f>
        <v>0</v>
      </c>
      <c r="Q187" s="234">
        <v>0.0043800000000000002</v>
      </c>
      <c r="R187" s="234">
        <f>Q187*H187</f>
        <v>0.067241760000000012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160</v>
      </c>
      <c r="AT187" s="236" t="s">
        <v>155</v>
      </c>
      <c r="AU187" s="236" t="s">
        <v>88</v>
      </c>
      <c r="AY187" s="16" t="s">
        <v>153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88</v>
      </c>
      <c r="BK187" s="237">
        <f>ROUND(I187*H187,0)</f>
        <v>0</v>
      </c>
      <c r="BL187" s="16" t="s">
        <v>160</v>
      </c>
      <c r="BM187" s="236" t="s">
        <v>268</v>
      </c>
    </row>
    <row r="188" s="2" customFormat="1" ht="24.15" customHeight="1">
      <c r="A188" s="37"/>
      <c r="B188" s="38"/>
      <c r="C188" s="225" t="s">
        <v>269</v>
      </c>
      <c r="D188" s="225" t="s">
        <v>155</v>
      </c>
      <c r="E188" s="226" t="s">
        <v>270</v>
      </c>
      <c r="F188" s="227" t="s">
        <v>271</v>
      </c>
      <c r="G188" s="228" t="s">
        <v>158</v>
      </c>
      <c r="H188" s="229">
        <v>199.87000000000001</v>
      </c>
      <c r="I188" s="230"/>
      <c r="J188" s="231">
        <f>ROUND(I188*H188,0)</f>
        <v>0</v>
      </c>
      <c r="K188" s="227" t="s">
        <v>159</v>
      </c>
      <c r="L188" s="43"/>
      <c r="M188" s="232" t="s">
        <v>1</v>
      </c>
      <c r="N188" s="233" t="s">
        <v>44</v>
      </c>
      <c r="O188" s="90"/>
      <c r="P188" s="234">
        <f>O188*H188</f>
        <v>0</v>
      </c>
      <c r="Q188" s="234">
        <v>0.00020000000000000001</v>
      </c>
      <c r="R188" s="234">
        <f>Q188*H188</f>
        <v>0.039974000000000003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160</v>
      </c>
      <c r="AT188" s="236" t="s">
        <v>155</v>
      </c>
      <c r="AU188" s="236" t="s">
        <v>88</v>
      </c>
      <c r="AY188" s="16" t="s">
        <v>153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88</v>
      </c>
      <c r="BK188" s="237">
        <f>ROUND(I188*H188,0)</f>
        <v>0</v>
      </c>
      <c r="BL188" s="16" t="s">
        <v>160</v>
      </c>
      <c r="BM188" s="236" t="s">
        <v>272</v>
      </c>
    </row>
    <row r="189" s="13" customFormat="1">
      <c r="A189" s="13"/>
      <c r="B189" s="238"/>
      <c r="C189" s="239"/>
      <c r="D189" s="240" t="s">
        <v>162</v>
      </c>
      <c r="E189" s="241" t="s">
        <v>1</v>
      </c>
      <c r="F189" s="242" t="s">
        <v>273</v>
      </c>
      <c r="G189" s="239"/>
      <c r="H189" s="243">
        <v>186.34200000000001</v>
      </c>
      <c r="I189" s="244"/>
      <c r="J189" s="239"/>
      <c r="K189" s="239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162</v>
      </c>
      <c r="AU189" s="249" t="s">
        <v>88</v>
      </c>
      <c r="AV189" s="13" t="s">
        <v>88</v>
      </c>
      <c r="AW189" s="13" t="s">
        <v>33</v>
      </c>
      <c r="AX189" s="13" t="s">
        <v>78</v>
      </c>
      <c r="AY189" s="249" t="s">
        <v>153</v>
      </c>
    </row>
    <row r="190" s="13" customFormat="1">
      <c r="A190" s="13"/>
      <c r="B190" s="238"/>
      <c r="C190" s="239"/>
      <c r="D190" s="240" t="s">
        <v>162</v>
      </c>
      <c r="E190" s="241" t="s">
        <v>1</v>
      </c>
      <c r="F190" s="242" t="s">
        <v>274</v>
      </c>
      <c r="G190" s="239"/>
      <c r="H190" s="243">
        <v>13.528000000000001</v>
      </c>
      <c r="I190" s="244"/>
      <c r="J190" s="239"/>
      <c r="K190" s="239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162</v>
      </c>
      <c r="AU190" s="249" t="s">
        <v>88</v>
      </c>
      <c r="AV190" s="13" t="s">
        <v>88</v>
      </c>
      <c r="AW190" s="13" t="s">
        <v>33</v>
      </c>
      <c r="AX190" s="13" t="s">
        <v>78</v>
      </c>
      <c r="AY190" s="249" t="s">
        <v>153</v>
      </c>
    </row>
    <row r="191" s="2" customFormat="1" ht="24.15" customHeight="1">
      <c r="A191" s="37"/>
      <c r="B191" s="38"/>
      <c r="C191" s="225" t="s">
        <v>275</v>
      </c>
      <c r="D191" s="225" t="s">
        <v>155</v>
      </c>
      <c r="E191" s="226" t="s">
        <v>276</v>
      </c>
      <c r="F191" s="227" t="s">
        <v>277</v>
      </c>
      <c r="G191" s="228" t="s">
        <v>158</v>
      </c>
      <c r="H191" s="229">
        <v>2053.2269999999999</v>
      </c>
      <c r="I191" s="230"/>
      <c r="J191" s="231">
        <f>ROUND(I191*H191,0)</f>
        <v>0</v>
      </c>
      <c r="K191" s="227" t="s">
        <v>159</v>
      </c>
      <c r="L191" s="43"/>
      <c r="M191" s="232" t="s">
        <v>1</v>
      </c>
      <c r="N191" s="233" t="s">
        <v>44</v>
      </c>
      <c r="O191" s="90"/>
      <c r="P191" s="234">
        <f>O191*H191</f>
        <v>0</v>
      </c>
      <c r="Q191" s="234">
        <v>0.00025000000000000001</v>
      </c>
      <c r="R191" s="234">
        <f>Q191*H191</f>
        <v>0.51330674999999992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160</v>
      </c>
      <c r="AT191" s="236" t="s">
        <v>155</v>
      </c>
      <c r="AU191" s="236" t="s">
        <v>88</v>
      </c>
      <c r="AY191" s="16" t="s">
        <v>153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88</v>
      </c>
      <c r="BK191" s="237">
        <f>ROUND(I191*H191,0)</f>
        <v>0</v>
      </c>
      <c r="BL191" s="16" t="s">
        <v>160</v>
      </c>
      <c r="BM191" s="236" t="s">
        <v>278</v>
      </c>
    </row>
    <row r="192" s="13" customFormat="1">
      <c r="A192" s="13"/>
      <c r="B192" s="238"/>
      <c r="C192" s="239"/>
      <c r="D192" s="240" t="s">
        <v>162</v>
      </c>
      <c r="E192" s="241" t="s">
        <v>1</v>
      </c>
      <c r="F192" s="242" t="s">
        <v>279</v>
      </c>
      <c r="G192" s="239"/>
      <c r="H192" s="243">
        <v>1.234</v>
      </c>
      <c r="I192" s="244"/>
      <c r="J192" s="239"/>
      <c r="K192" s="239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162</v>
      </c>
      <c r="AU192" s="249" t="s">
        <v>88</v>
      </c>
      <c r="AV192" s="13" t="s">
        <v>88</v>
      </c>
      <c r="AW192" s="13" t="s">
        <v>33</v>
      </c>
      <c r="AX192" s="13" t="s">
        <v>78</v>
      </c>
      <c r="AY192" s="249" t="s">
        <v>153</v>
      </c>
    </row>
    <row r="193" s="13" customFormat="1">
      <c r="A193" s="13"/>
      <c r="B193" s="238"/>
      <c r="C193" s="239"/>
      <c r="D193" s="240" t="s">
        <v>162</v>
      </c>
      <c r="E193" s="241" t="s">
        <v>1</v>
      </c>
      <c r="F193" s="242" t="s">
        <v>280</v>
      </c>
      <c r="G193" s="239"/>
      <c r="H193" s="243">
        <v>317.822</v>
      </c>
      <c r="I193" s="244"/>
      <c r="J193" s="239"/>
      <c r="K193" s="239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162</v>
      </c>
      <c r="AU193" s="249" t="s">
        <v>88</v>
      </c>
      <c r="AV193" s="13" t="s">
        <v>88</v>
      </c>
      <c r="AW193" s="13" t="s">
        <v>33</v>
      </c>
      <c r="AX193" s="13" t="s">
        <v>78</v>
      </c>
      <c r="AY193" s="249" t="s">
        <v>153</v>
      </c>
    </row>
    <row r="194" s="13" customFormat="1">
      <c r="A194" s="13"/>
      <c r="B194" s="238"/>
      <c r="C194" s="239"/>
      <c r="D194" s="240" t="s">
        <v>162</v>
      </c>
      <c r="E194" s="241" t="s">
        <v>1</v>
      </c>
      <c r="F194" s="242" t="s">
        <v>281</v>
      </c>
      <c r="G194" s="239"/>
      <c r="H194" s="243">
        <v>1285.1679999999999</v>
      </c>
      <c r="I194" s="244"/>
      <c r="J194" s="239"/>
      <c r="K194" s="239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162</v>
      </c>
      <c r="AU194" s="249" t="s">
        <v>88</v>
      </c>
      <c r="AV194" s="13" t="s">
        <v>88</v>
      </c>
      <c r="AW194" s="13" t="s">
        <v>33</v>
      </c>
      <c r="AX194" s="13" t="s">
        <v>78</v>
      </c>
      <c r="AY194" s="249" t="s">
        <v>153</v>
      </c>
    </row>
    <row r="195" s="13" customFormat="1">
      <c r="A195" s="13"/>
      <c r="B195" s="238"/>
      <c r="C195" s="239"/>
      <c r="D195" s="240" t="s">
        <v>162</v>
      </c>
      <c r="E195" s="241" t="s">
        <v>1</v>
      </c>
      <c r="F195" s="242" t="s">
        <v>282</v>
      </c>
      <c r="G195" s="239"/>
      <c r="H195" s="243">
        <v>216.90100000000001</v>
      </c>
      <c r="I195" s="244"/>
      <c r="J195" s="239"/>
      <c r="K195" s="239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162</v>
      </c>
      <c r="AU195" s="249" t="s">
        <v>88</v>
      </c>
      <c r="AV195" s="13" t="s">
        <v>88</v>
      </c>
      <c r="AW195" s="13" t="s">
        <v>33</v>
      </c>
      <c r="AX195" s="13" t="s">
        <v>78</v>
      </c>
      <c r="AY195" s="249" t="s">
        <v>153</v>
      </c>
    </row>
    <row r="196" s="13" customFormat="1">
      <c r="A196" s="13"/>
      <c r="B196" s="238"/>
      <c r="C196" s="239"/>
      <c r="D196" s="240" t="s">
        <v>162</v>
      </c>
      <c r="E196" s="241" t="s">
        <v>1</v>
      </c>
      <c r="F196" s="242" t="s">
        <v>283</v>
      </c>
      <c r="G196" s="239"/>
      <c r="H196" s="243">
        <v>232.102</v>
      </c>
      <c r="I196" s="244"/>
      <c r="J196" s="239"/>
      <c r="K196" s="239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162</v>
      </c>
      <c r="AU196" s="249" t="s">
        <v>88</v>
      </c>
      <c r="AV196" s="13" t="s">
        <v>88</v>
      </c>
      <c r="AW196" s="13" t="s">
        <v>33</v>
      </c>
      <c r="AX196" s="13" t="s">
        <v>78</v>
      </c>
      <c r="AY196" s="249" t="s">
        <v>153</v>
      </c>
    </row>
    <row r="197" s="2" customFormat="1" ht="37.8" customHeight="1">
      <c r="A197" s="37"/>
      <c r="B197" s="38"/>
      <c r="C197" s="225" t="s">
        <v>284</v>
      </c>
      <c r="D197" s="225" t="s">
        <v>155</v>
      </c>
      <c r="E197" s="226" t="s">
        <v>285</v>
      </c>
      <c r="F197" s="227" t="s">
        <v>286</v>
      </c>
      <c r="G197" s="228" t="s">
        <v>158</v>
      </c>
      <c r="H197" s="229">
        <v>284.33100000000002</v>
      </c>
      <c r="I197" s="230"/>
      <c r="J197" s="231">
        <f>ROUND(I197*H197,0)</f>
        <v>0</v>
      </c>
      <c r="K197" s="227" t="s">
        <v>159</v>
      </c>
      <c r="L197" s="43"/>
      <c r="M197" s="232" t="s">
        <v>1</v>
      </c>
      <c r="N197" s="233" t="s">
        <v>44</v>
      </c>
      <c r="O197" s="90"/>
      <c r="P197" s="234">
        <f>O197*H197</f>
        <v>0</v>
      </c>
      <c r="Q197" s="234">
        <v>0.0083499999999999998</v>
      </c>
      <c r="R197" s="234">
        <f>Q197*H197</f>
        <v>2.37416385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160</v>
      </c>
      <c r="AT197" s="236" t="s">
        <v>155</v>
      </c>
      <c r="AU197" s="236" t="s">
        <v>88</v>
      </c>
      <c r="AY197" s="16" t="s">
        <v>153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88</v>
      </c>
      <c r="BK197" s="237">
        <f>ROUND(I197*H197,0)</f>
        <v>0</v>
      </c>
      <c r="BL197" s="16" t="s">
        <v>160</v>
      </c>
      <c r="BM197" s="236" t="s">
        <v>287</v>
      </c>
    </row>
    <row r="198" s="13" customFormat="1">
      <c r="A198" s="13"/>
      <c r="B198" s="238"/>
      <c r="C198" s="239"/>
      <c r="D198" s="240" t="s">
        <v>162</v>
      </c>
      <c r="E198" s="241" t="s">
        <v>1</v>
      </c>
      <c r="F198" s="242" t="s">
        <v>288</v>
      </c>
      <c r="G198" s="239"/>
      <c r="H198" s="243">
        <v>183.637</v>
      </c>
      <c r="I198" s="244"/>
      <c r="J198" s="239"/>
      <c r="K198" s="239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162</v>
      </c>
      <c r="AU198" s="249" t="s">
        <v>88</v>
      </c>
      <c r="AV198" s="13" t="s">
        <v>88</v>
      </c>
      <c r="AW198" s="13" t="s">
        <v>33</v>
      </c>
      <c r="AX198" s="13" t="s">
        <v>78</v>
      </c>
      <c r="AY198" s="249" t="s">
        <v>153</v>
      </c>
    </row>
    <row r="199" s="13" customFormat="1">
      <c r="A199" s="13"/>
      <c r="B199" s="238"/>
      <c r="C199" s="239"/>
      <c r="D199" s="240" t="s">
        <v>162</v>
      </c>
      <c r="E199" s="241" t="s">
        <v>1</v>
      </c>
      <c r="F199" s="242" t="s">
        <v>289</v>
      </c>
      <c r="G199" s="239"/>
      <c r="H199" s="243">
        <v>82.134</v>
      </c>
      <c r="I199" s="244"/>
      <c r="J199" s="239"/>
      <c r="K199" s="239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162</v>
      </c>
      <c r="AU199" s="249" t="s">
        <v>88</v>
      </c>
      <c r="AV199" s="13" t="s">
        <v>88</v>
      </c>
      <c r="AW199" s="13" t="s">
        <v>33</v>
      </c>
      <c r="AX199" s="13" t="s">
        <v>78</v>
      </c>
      <c r="AY199" s="249" t="s">
        <v>153</v>
      </c>
    </row>
    <row r="200" s="13" customFormat="1">
      <c r="A200" s="13"/>
      <c r="B200" s="238"/>
      <c r="C200" s="239"/>
      <c r="D200" s="240" t="s">
        <v>162</v>
      </c>
      <c r="E200" s="241" t="s">
        <v>1</v>
      </c>
      <c r="F200" s="242" t="s">
        <v>290</v>
      </c>
      <c r="G200" s="239"/>
      <c r="H200" s="243">
        <v>3.2400000000000002</v>
      </c>
      <c r="I200" s="244"/>
      <c r="J200" s="239"/>
      <c r="K200" s="239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162</v>
      </c>
      <c r="AU200" s="249" t="s">
        <v>88</v>
      </c>
      <c r="AV200" s="13" t="s">
        <v>88</v>
      </c>
      <c r="AW200" s="13" t="s">
        <v>33</v>
      </c>
      <c r="AX200" s="13" t="s">
        <v>78</v>
      </c>
      <c r="AY200" s="249" t="s">
        <v>153</v>
      </c>
    </row>
    <row r="201" s="13" customFormat="1">
      <c r="A201" s="13"/>
      <c r="B201" s="238"/>
      <c r="C201" s="239"/>
      <c r="D201" s="240" t="s">
        <v>162</v>
      </c>
      <c r="E201" s="241" t="s">
        <v>1</v>
      </c>
      <c r="F201" s="242" t="s">
        <v>291</v>
      </c>
      <c r="G201" s="239"/>
      <c r="H201" s="243">
        <v>15.32</v>
      </c>
      <c r="I201" s="244"/>
      <c r="J201" s="239"/>
      <c r="K201" s="239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162</v>
      </c>
      <c r="AU201" s="249" t="s">
        <v>88</v>
      </c>
      <c r="AV201" s="13" t="s">
        <v>88</v>
      </c>
      <c r="AW201" s="13" t="s">
        <v>33</v>
      </c>
      <c r="AX201" s="13" t="s">
        <v>78</v>
      </c>
      <c r="AY201" s="249" t="s">
        <v>153</v>
      </c>
    </row>
    <row r="202" s="2" customFormat="1" ht="16.5" customHeight="1">
      <c r="A202" s="37"/>
      <c r="B202" s="38"/>
      <c r="C202" s="250" t="s">
        <v>292</v>
      </c>
      <c r="D202" s="250" t="s">
        <v>232</v>
      </c>
      <c r="E202" s="251" t="s">
        <v>293</v>
      </c>
      <c r="F202" s="252" t="s">
        <v>294</v>
      </c>
      <c r="G202" s="253" t="s">
        <v>158</v>
      </c>
      <c r="H202" s="254">
        <v>138.98500000000001</v>
      </c>
      <c r="I202" s="255"/>
      <c r="J202" s="256">
        <f>ROUND(I202*H202,0)</f>
        <v>0</v>
      </c>
      <c r="K202" s="252" t="s">
        <v>159</v>
      </c>
      <c r="L202" s="257"/>
      <c r="M202" s="258" t="s">
        <v>1</v>
      </c>
      <c r="N202" s="259" t="s">
        <v>44</v>
      </c>
      <c r="O202" s="90"/>
      <c r="P202" s="234">
        <f>O202*H202</f>
        <v>0</v>
      </c>
      <c r="Q202" s="234">
        <v>0.00068000000000000005</v>
      </c>
      <c r="R202" s="234">
        <f>Q202*H202</f>
        <v>0.094509800000000019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191</v>
      </c>
      <c r="AT202" s="236" t="s">
        <v>232</v>
      </c>
      <c r="AU202" s="236" t="s">
        <v>88</v>
      </c>
      <c r="AY202" s="16" t="s">
        <v>153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88</v>
      </c>
      <c r="BK202" s="237">
        <f>ROUND(I202*H202,0)</f>
        <v>0</v>
      </c>
      <c r="BL202" s="16" t="s">
        <v>160</v>
      </c>
      <c r="BM202" s="236" t="s">
        <v>295</v>
      </c>
    </row>
    <row r="203" s="13" customFormat="1">
      <c r="A203" s="13"/>
      <c r="B203" s="238"/>
      <c r="C203" s="239"/>
      <c r="D203" s="240" t="s">
        <v>162</v>
      </c>
      <c r="E203" s="241" t="s">
        <v>1</v>
      </c>
      <c r="F203" s="242" t="s">
        <v>296</v>
      </c>
      <c r="G203" s="239"/>
      <c r="H203" s="243">
        <v>138.98500000000001</v>
      </c>
      <c r="I203" s="244"/>
      <c r="J203" s="239"/>
      <c r="K203" s="239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162</v>
      </c>
      <c r="AU203" s="249" t="s">
        <v>88</v>
      </c>
      <c r="AV203" s="13" t="s">
        <v>88</v>
      </c>
      <c r="AW203" s="13" t="s">
        <v>33</v>
      </c>
      <c r="AX203" s="13" t="s">
        <v>78</v>
      </c>
      <c r="AY203" s="249" t="s">
        <v>153</v>
      </c>
    </row>
    <row r="204" s="2" customFormat="1" ht="24.15" customHeight="1">
      <c r="A204" s="37"/>
      <c r="B204" s="38"/>
      <c r="C204" s="250" t="s">
        <v>297</v>
      </c>
      <c r="D204" s="250" t="s">
        <v>232</v>
      </c>
      <c r="E204" s="251" t="s">
        <v>298</v>
      </c>
      <c r="F204" s="252" t="s">
        <v>299</v>
      </c>
      <c r="G204" s="253" t="s">
        <v>158</v>
      </c>
      <c r="H204" s="254">
        <v>3.4020000000000001</v>
      </c>
      <c r="I204" s="255"/>
      <c r="J204" s="256">
        <f>ROUND(I204*H204,0)</f>
        <v>0</v>
      </c>
      <c r="K204" s="252" t="s">
        <v>159</v>
      </c>
      <c r="L204" s="257"/>
      <c r="M204" s="258" t="s">
        <v>1</v>
      </c>
      <c r="N204" s="259" t="s">
        <v>44</v>
      </c>
      <c r="O204" s="90"/>
      <c r="P204" s="234">
        <f>O204*H204</f>
        <v>0</v>
      </c>
      <c r="Q204" s="234">
        <v>0.00059999999999999995</v>
      </c>
      <c r="R204" s="234">
        <f>Q204*H204</f>
        <v>0.0020412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191</v>
      </c>
      <c r="AT204" s="236" t="s">
        <v>232</v>
      </c>
      <c r="AU204" s="236" t="s">
        <v>88</v>
      </c>
      <c r="AY204" s="16" t="s">
        <v>153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88</v>
      </c>
      <c r="BK204" s="237">
        <f>ROUND(I204*H204,0)</f>
        <v>0</v>
      </c>
      <c r="BL204" s="16" t="s">
        <v>160</v>
      </c>
      <c r="BM204" s="236" t="s">
        <v>300</v>
      </c>
    </row>
    <row r="205" s="13" customFormat="1">
      <c r="A205" s="13"/>
      <c r="B205" s="238"/>
      <c r="C205" s="239"/>
      <c r="D205" s="240" t="s">
        <v>162</v>
      </c>
      <c r="E205" s="241" t="s">
        <v>1</v>
      </c>
      <c r="F205" s="242" t="s">
        <v>301</v>
      </c>
      <c r="G205" s="239"/>
      <c r="H205" s="243">
        <v>3.4020000000000001</v>
      </c>
      <c r="I205" s="244"/>
      <c r="J205" s="239"/>
      <c r="K205" s="239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162</v>
      </c>
      <c r="AU205" s="249" t="s">
        <v>88</v>
      </c>
      <c r="AV205" s="13" t="s">
        <v>88</v>
      </c>
      <c r="AW205" s="13" t="s">
        <v>33</v>
      </c>
      <c r="AX205" s="13" t="s">
        <v>78</v>
      </c>
      <c r="AY205" s="249" t="s">
        <v>153</v>
      </c>
    </row>
    <row r="206" s="2" customFormat="1" ht="24.15" customHeight="1">
      <c r="A206" s="37"/>
      <c r="B206" s="38"/>
      <c r="C206" s="250" t="s">
        <v>302</v>
      </c>
      <c r="D206" s="250" t="s">
        <v>232</v>
      </c>
      <c r="E206" s="251" t="s">
        <v>303</v>
      </c>
      <c r="F206" s="252" t="s">
        <v>304</v>
      </c>
      <c r="G206" s="253" t="s">
        <v>158</v>
      </c>
      <c r="H206" s="254">
        <v>69.920000000000002</v>
      </c>
      <c r="I206" s="255"/>
      <c r="J206" s="256">
        <f>ROUND(I206*H206,0)</f>
        <v>0</v>
      </c>
      <c r="K206" s="252" t="s">
        <v>159</v>
      </c>
      <c r="L206" s="257"/>
      <c r="M206" s="258" t="s">
        <v>1</v>
      </c>
      <c r="N206" s="259" t="s">
        <v>44</v>
      </c>
      <c r="O206" s="90"/>
      <c r="P206" s="234">
        <f>O206*H206</f>
        <v>0</v>
      </c>
      <c r="Q206" s="234">
        <v>0.0011999999999999999</v>
      </c>
      <c r="R206" s="234">
        <f>Q206*H206</f>
        <v>0.083903999999999992</v>
      </c>
      <c r="S206" s="234">
        <v>0</v>
      </c>
      <c r="T206" s="23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6" t="s">
        <v>191</v>
      </c>
      <c r="AT206" s="236" t="s">
        <v>232</v>
      </c>
      <c r="AU206" s="236" t="s">
        <v>88</v>
      </c>
      <c r="AY206" s="16" t="s">
        <v>153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6" t="s">
        <v>88</v>
      </c>
      <c r="BK206" s="237">
        <f>ROUND(I206*H206,0)</f>
        <v>0</v>
      </c>
      <c r="BL206" s="16" t="s">
        <v>160</v>
      </c>
      <c r="BM206" s="236" t="s">
        <v>305</v>
      </c>
    </row>
    <row r="207" s="13" customFormat="1">
      <c r="A207" s="13"/>
      <c r="B207" s="238"/>
      <c r="C207" s="239"/>
      <c r="D207" s="240" t="s">
        <v>162</v>
      </c>
      <c r="E207" s="241" t="s">
        <v>1</v>
      </c>
      <c r="F207" s="242" t="s">
        <v>306</v>
      </c>
      <c r="G207" s="239"/>
      <c r="H207" s="243">
        <v>53.834000000000003</v>
      </c>
      <c r="I207" s="244"/>
      <c r="J207" s="239"/>
      <c r="K207" s="239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162</v>
      </c>
      <c r="AU207" s="249" t="s">
        <v>88</v>
      </c>
      <c r="AV207" s="13" t="s">
        <v>88</v>
      </c>
      <c r="AW207" s="13" t="s">
        <v>33</v>
      </c>
      <c r="AX207" s="13" t="s">
        <v>78</v>
      </c>
      <c r="AY207" s="249" t="s">
        <v>153</v>
      </c>
    </row>
    <row r="208" s="13" customFormat="1">
      <c r="A208" s="13"/>
      <c r="B208" s="238"/>
      <c r="C208" s="239"/>
      <c r="D208" s="240" t="s">
        <v>162</v>
      </c>
      <c r="E208" s="241" t="s">
        <v>1</v>
      </c>
      <c r="F208" s="242" t="s">
        <v>307</v>
      </c>
      <c r="G208" s="239"/>
      <c r="H208" s="243">
        <v>16.085999999999999</v>
      </c>
      <c r="I208" s="244"/>
      <c r="J208" s="239"/>
      <c r="K208" s="239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162</v>
      </c>
      <c r="AU208" s="249" t="s">
        <v>88</v>
      </c>
      <c r="AV208" s="13" t="s">
        <v>88</v>
      </c>
      <c r="AW208" s="13" t="s">
        <v>33</v>
      </c>
      <c r="AX208" s="13" t="s">
        <v>78</v>
      </c>
      <c r="AY208" s="249" t="s">
        <v>153</v>
      </c>
    </row>
    <row r="209" s="2" customFormat="1" ht="16.5" customHeight="1">
      <c r="A209" s="37"/>
      <c r="B209" s="38"/>
      <c r="C209" s="250" t="s">
        <v>308</v>
      </c>
      <c r="D209" s="250" t="s">
        <v>232</v>
      </c>
      <c r="E209" s="251" t="s">
        <v>309</v>
      </c>
      <c r="F209" s="252" t="s">
        <v>310</v>
      </c>
      <c r="G209" s="253" t="s">
        <v>158</v>
      </c>
      <c r="H209" s="254">
        <v>86.241</v>
      </c>
      <c r="I209" s="255"/>
      <c r="J209" s="256">
        <f>ROUND(I209*H209,0)</f>
        <v>0</v>
      </c>
      <c r="K209" s="252" t="s">
        <v>1</v>
      </c>
      <c r="L209" s="257"/>
      <c r="M209" s="258" t="s">
        <v>1</v>
      </c>
      <c r="N209" s="259" t="s">
        <v>44</v>
      </c>
      <c r="O209" s="90"/>
      <c r="P209" s="234">
        <f>O209*H209</f>
        <v>0</v>
      </c>
      <c r="Q209" s="234">
        <v>0.0011999999999999999</v>
      </c>
      <c r="R209" s="234">
        <f>Q209*H209</f>
        <v>0.10348919999999999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191</v>
      </c>
      <c r="AT209" s="236" t="s">
        <v>232</v>
      </c>
      <c r="AU209" s="236" t="s">
        <v>88</v>
      </c>
      <c r="AY209" s="16" t="s">
        <v>153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88</v>
      </c>
      <c r="BK209" s="237">
        <f>ROUND(I209*H209,0)</f>
        <v>0</v>
      </c>
      <c r="BL209" s="16" t="s">
        <v>160</v>
      </c>
      <c r="BM209" s="236" t="s">
        <v>311</v>
      </c>
    </row>
    <row r="210" s="13" customFormat="1">
      <c r="A210" s="13"/>
      <c r="B210" s="238"/>
      <c r="C210" s="239"/>
      <c r="D210" s="240" t="s">
        <v>162</v>
      </c>
      <c r="E210" s="241" t="s">
        <v>1</v>
      </c>
      <c r="F210" s="242" t="s">
        <v>312</v>
      </c>
      <c r="G210" s="239"/>
      <c r="H210" s="243">
        <v>86.241</v>
      </c>
      <c r="I210" s="244"/>
      <c r="J210" s="239"/>
      <c r="K210" s="239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162</v>
      </c>
      <c r="AU210" s="249" t="s">
        <v>88</v>
      </c>
      <c r="AV210" s="13" t="s">
        <v>88</v>
      </c>
      <c r="AW210" s="13" t="s">
        <v>33</v>
      </c>
      <c r="AX210" s="13" t="s">
        <v>78</v>
      </c>
      <c r="AY210" s="249" t="s">
        <v>153</v>
      </c>
    </row>
    <row r="211" s="2" customFormat="1" ht="44.25" customHeight="1">
      <c r="A211" s="37"/>
      <c r="B211" s="38"/>
      <c r="C211" s="225" t="s">
        <v>313</v>
      </c>
      <c r="D211" s="225" t="s">
        <v>155</v>
      </c>
      <c r="E211" s="226" t="s">
        <v>314</v>
      </c>
      <c r="F211" s="227" t="s">
        <v>315</v>
      </c>
      <c r="G211" s="228" t="s">
        <v>158</v>
      </c>
      <c r="H211" s="229">
        <v>239.46799999999999</v>
      </c>
      <c r="I211" s="230"/>
      <c r="J211" s="231">
        <f>ROUND(I211*H211,0)</f>
        <v>0</v>
      </c>
      <c r="K211" s="227" t="s">
        <v>159</v>
      </c>
      <c r="L211" s="43"/>
      <c r="M211" s="232" t="s">
        <v>1</v>
      </c>
      <c r="N211" s="233" t="s">
        <v>44</v>
      </c>
      <c r="O211" s="90"/>
      <c r="P211" s="234">
        <f>O211*H211</f>
        <v>0</v>
      </c>
      <c r="Q211" s="234">
        <v>0.0083499999999999998</v>
      </c>
      <c r="R211" s="234">
        <f>Q211*H211</f>
        <v>1.9995577999999998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160</v>
      </c>
      <c r="AT211" s="236" t="s">
        <v>155</v>
      </c>
      <c r="AU211" s="236" t="s">
        <v>88</v>
      </c>
      <c r="AY211" s="16" t="s">
        <v>153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88</v>
      </c>
      <c r="BK211" s="237">
        <f>ROUND(I211*H211,0)</f>
        <v>0</v>
      </c>
      <c r="BL211" s="16" t="s">
        <v>160</v>
      </c>
      <c r="BM211" s="236" t="s">
        <v>316</v>
      </c>
    </row>
    <row r="212" s="13" customFormat="1">
      <c r="A212" s="13"/>
      <c r="B212" s="238"/>
      <c r="C212" s="239"/>
      <c r="D212" s="240" t="s">
        <v>162</v>
      </c>
      <c r="E212" s="241" t="s">
        <v>1</v>
      </c>
      <c r="F212" s="242" t="s">
        <v>317</v>
      </c>
      <c r="G212" s="239"/>
      <c r="H212" s="243">
        <v>235.68799999999999</v>
      </c>
      <c r="I212" s="244"/>
      <c r="J212" s="239"/>
      <c r="K212" s="239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162</v>
      </c>
      <c r="AU212" s="249" t="s">
        <v>88</v>
      </c>
      <c r="AV212" s="13" t="s">
        <v>88</v>
      </c>
      <c r="AW212" s="13" t="s">
        <v>33</v>
      </c>
      <c r="AX212" s="13" t="s">
        <v>78</v>
      </c>
      <c r="AY212" s="249" t="s">
        <v>153</v>
      </c>
    </row>
    <row r="213" s="13" customFormat="1">
      <c r="A213" s="13"/>
      <c r="B213" s="238"/>
      <c r="C213" s="239"/>
      <c r="D213" s="240" t="s">
        <v>162</v>
      </c>
      <c r="E213" s="241" t="s">
        <v>1</v>
      </c>
      <c r="F213" s="242" t="s">
        <v>318</v>
      </c>
      <c r="G213" s="239"/>
      <c r="H213" s="243">
        <v>3.7799999999999998</v>
      </c>
      <c r="I213" s="244"/>
      <c r="J213" s="239"/>
      <c r="K213" s="239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162</v>
      </c>
      <c r="AU213" s="249" t="s">
        <v>88</v>
      </c>
      <c r="AV213" s="13" t="s">
        <v>88</v>
      </c>
      <c r="AW213" s="13" t="s">
        <v>33</v>
      </c>
      <c r="AX213" s="13" t="s">
        <v>78</v>
      </c>
      <c r="AY213" s="249" t="s">
        <v>153</v>
      </c>
    </row>
    <row r="214" s="2" customFormat="1" ht="16.5" customHeight="1">
      <c r="A214" s="37"/>
      <c r="B214" s="38"/>
      <c r="C214" s="250" t="s">
        <v>319</v>
      </c>
      <c r="D214" s="250" t="s">
        <v>232</v>
      </c>
      <c r="E214" s="251" t="s">
        <v>320</v>
      </c>
      <c r="F214" s="252" t="s">
        <v>321</v>
      </c>
      <c r="G214" s="253" t="s">
        <v>158</v>
      </c>
      <c r="H214" s="254">
        <v>247.47200000000001</v>
      </c>
      <c r="I214" s="255"/>
      <c r="J214" s="256">
        <f>ROUND(I214*H214,0)</f>
        <v>0</v>
      </c>
      <c r="K214" s="252" t="s">
        <v>1</v>
      </c>
      <c r="L214" s="257"/>
      <c r="M214" s="258" t="s">
        <v>1</v>
      </c>
      <c r="N214" s="259" t="s">
        <v>44</v>
      </c>
      <c r="O214" s="90"/>
      <c r="P214" s="234">
        <f>O214*H214</f>
        <v>0</v>
      </c>
      <c r="Q214" s="234">
        <v>0.0018</v>
      </c>
      <c r="R214" s="234">
        <f>Q214*H214</f>
        <v>0.4454496</v>
      </c>
      <c r="S214" s="234">
        <v>0</v>
      </c>
      <c r="T214" s="23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6" t="s">
        <v>191</v>
      </c>
      <c r="AT214" s="236" t="s">
        <v>232</v>
      </c>
      <c r="AU214" s="236" t="s">
        <v>88</v>
      </c>
      <c r="AY214" s="16" t="s">
        <v>153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6" t="s">
        <v>88</v>
      </c>
      <c r="BK214" s="237">
        <f>ROUND(I214*H214,0)</f>
        <v>0</v>
      </c>
      <c r="BL214" s="16" t="s">
        <v>160</v>
      </c>
      <c r="BM214" s="236" t="s">
        <v>322</v>
      </c>
    </row>
    <row r="215" s="13" customFormat="1">
      <c r="A215" s="13"/>
      <c r="B215" s="238"/>
      <c r="C215" s="239"/>
      <c r="D215" s="240" t="s">
        <v>162</v>
      </c>
      <c r="E215" s="241" t="s">
        <v>1</v>
      </c>
      <c r="F215" s="242" t="s">
        <v>323</v>
      </c>
      <c r="G215" s="239"/>
      <c r="H215" s="243">
        <v>247.47200000000001</v>
      </c>
      <c r="I215" s="244"/>
      <c r="J215" s="239"/>
      <c r="K215" s="239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162</v>
      </c>
      <c r="AU215" s="249" t="s">
        <v>88</v>
      </c>
      <c r="AV215" s="13" t="s">
        <v>88</v>
      </c>
      <c r="AW215" s="13" t="s">
        <v>33</v>
      </c>
      <c r="AX215" s="13" t="s">
        <v>78</v>
      </c>
      <c r="AY215" s="249" t="s">
        <v>153</v>
      </c>
    </row>
    <row r="216" s="2" customFormat="1" ht="24.15" customHeight="1">
      <c r="A216" s="37"/>
      <c r="B216" s="38"/>
      <c r="C216" s="250" t="s">
        <v>324</v>
      </c>
      <c r="D216" s="250" t="s">
        <v>232</v>
      </c>
      <c r="E216" s="251" t="s">
        <v>325</v>
      </c>
      <c r="F216" s="252" t="s">
        <v>326</v>
      </c>
      <c r="G216" s="253" t="s">
        <v>158</v>
      </c>
      <c r="H216" s="254">
        <v>3.9689999999999999</v>
      </c>
      <c r="I216" s="255"/>
      <c r="J216" s="256">
        <f>ROUND(I216*H216,0)</f>
        <v>0</v>
      </c>
      <c r="K216" s="252" t="s">
        <v>159</v>
      </c>
      <c r="L216" s="257"/>
      <c r="M216" s="258" t="s">
        <v>1</v>
      </c>
      <c r="N216" s="259" t="s">
        <v>44</v>
      </c>
      <c r="O216" s="90"/>
      <c r="P216" s="234">
        <f>O216*H216</f>
        <v>0</v>
      </c>
      <c r="Q216" s="234">
        <v>0.0023999999999999998</v>
      </c>
      <c r="R216" s="234">
        <f>Q216*H216</f>
        <v>0.0095255999999999987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191</v>
      </c>
      <c r="AT216" s="236" t="s">
        <v>232</v>
      </c>
      <c r="AU216" s="236" t="s">
        <v>88</v>
      </c>
      <c r="AY216" s="16" t="s">
        <v>153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88</v>
      </c>
      <c r="BK216" s="237">
        <f>ROUND(I216*H216,0)</f>
        <v>0</v>
      </c>
      <c r="BL216" s="16" t="s">
        <v>160</v>
      </c>
      <c r="BM216" s="236" t="s">
        <v>327</v>
      </c>
    </row>
    <row r="217" s="13" customFormat="1">
      <c r="A217" s="13"/>
      <c r="B217" s="238"/>
      <c r="C217" s="239"/>
      <c r="D217" s="240" t="s">
        <v>162</v>
      </c>
      <c r="E217" s="241" t="s">
        <v>1</v>
      </c>
      <c r="F217" s="242" t="s">
        <v>328</v>
      </c>
      <c r="G217" s="239"/>
      <c r="H217" s="243">
        <v>3.9689999999999999</v>
      </c>
      <c r="I217" s="244"/>
      <c r="J217" s="239"/>
      <c r="K217" s="239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162</v>
      </c>
      <c r="AU217" s="249" t="s">
        <v>88</v>
      </c>
      <c r="AV217" s="13" t="s">
        <v>88</v>
      </c>
      <c r="AW217" s="13" t="s">
        <v>33</v>
      </c>
      <c r="AX217" s="13" t="s">
        <v>78</v>
      </c>
      <c r="AY217" s="249" t="s">
        <v>153</v>
      </c>
    </row>
    <row r="218" s="2" customFormat="1" ht="44.25" customHeight="1">
      <c r="A218" s="37"/>
      <c r="B218" s="38"/>
      <c r="C218" s="225" t="s">
        <v>329</v>
      </c>
      <c r="D218" s="225" t="s">
        <v>155</v>
      </c>
      <c r="E218" s="226" t="s">
        <v>330</v>
      </c>
      <c r="F218" s="227" t="s">
        <v>331</v>
      </c>
      <c r="G218" s="228" t="s">
        <v>158</v>
      </c>
      <c r="H218" s="229">
        <v>1285.1679999999999</v>
      </c>
      <c r="I218" s="230"/>
      <c r="J218" s="231">
        <f>ROUND(I218*H218,0)</f>
        <v>0</v>
      </c>
      <c r="K218" s="227" t="s">
        <v>159</v>
      </c>
      <c r="L218" s="43"/>
      <c r="M218" s="232" t="s">
        <v>1</v>
      </c>
      <c r="N218" s="233" t="s">
        <v>44</v>
      </c>
      <c r="O218" s="90"/>
      <c r="P218" s="234">
        <f>O218*H218</f>
        <v>0</v>
      </c>
      <c r="Q218" s="234">
        <v>0.0086</v>
      </c>
      <c r="R218" s="234">
        <f>Q218*H218</f>
        <v>11.0524448</v>
      </c>
      <c r="S218" s="234">
        <v>0</v>
      </c>
      <c r="T218" s="23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6" t="s">
        <v>160</v>
      </c>
      <c r="AT218" s="236" t="s">
        <v>155</v>
      </c>
      <c r="AU218" s="236" t="s">
        <v>88</v>
      </c>
      <c r="AY218" s="16" t="s">
        <v>153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6" t="s">
        <v>88</v>
      </c>
      <c r="BK218" s="237">
        <f>ROUND(I218*H218,0)</f>
        <v>0</v>
      </c>
      <c r="BL218" s="16" t="s">
        <v>160</v>
      </c>
      <c r="BM218" s="236" t="s">
        <v>332</v>
      </c>
    </row>
    <row r="219" s="13" customFormat="1">
      <c r="A219" s="13"/>
      <c r="B219" s="238"/>
      <c r="C219" s="239"/>
      <c r="D219" s="240" t="s">
        <v>162</v>
      </c>
      <c r="E219" s="241" t="s">
        <v>1</v>
      </c>
      <c r="F219" s="242" t="s">
        <v>333</v>
      </c>
      <c r="G219" s="239"/>
      <c r="H219" s="243">
        <v>2255.8139999999999</v>
      </c>
      <c r="I219" s="244"/>
      <c r="J219" s="239"/>
      <c r="K219" s="239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162</v>
      </c>
      <c r="AU219" s="249" t="s">
        <v>88</v>
      </c>
      <c r="AV219" s="13" t="s">
        <v>88</v>
      </c>
      <c r="AW219" s="13" t="s">
        <v>33</v>
      </c>
      <c r="AX219" s="13" t="s">
        <v>78</v>
      </c>
      <c r="AY219" s="249" t="s">
        <v>153</v>
      </c>
    </row>
    <row r="220" s="13" customFormat="1">
      <c r="A220" s="13"/>
      <c r="B220" s="238"/>
      <c r="C220" s="239"/>
      <c r="D220" s="240" t="s">
        <v>162</v>
      </c>
      <c r="E220" s="241" t="s">
        <v>1</v>
      </c>
      <c r="F220" s="242" t="s">
        <v>334</v>
      </c>
      <c r="G220" s="239"/>
      <c r="H220" s="243">
        <v>-89.100999999999999</v>
      </c>
      <c r="I220" s="244"/>
      <c r="J220" s="239"/>
      <c r="K220" s="239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162</v>
      </c>
      <c r="AU220" s="249" t="s">
        <v>88</v>
      </c>
      <c r="AV220" s="13" t="s">
        <v>88</v>
      </c>
      <c r="AW220" s="13" t="s">
        <v>33</v>
      </c>
      <c r="AX220" s="13" t="s">
        <v>78</v>
      </c>
      <c r="AY220" s="249" t="s">
        <v>153</v>
      </c>
    </row>
    <row r="221" s="13" customFormat="1">
      <c r="A221" s="13"/>
      <c r="B221" s="238"/>
      <c r="C221" s="239"/>
      <c r="D221" s="240" t="s">
        <v>162</v>
      </c>
      <c r="E221" s="241" t="s">
        <v>1</v>
      </c>
      <c r="F221" s="242" t="s">
        <v>335</v>
      </c>
      <c r="G221" s="239"/>
      <c r="H221" s="243">
        <v>-411.392</v>
      </c>
      <c r="I221" s="244"/>
      <c r="J221" s="239"/>
      <c r="K221" s="239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162</v>
      </c>
      <c r="AU221" s="249" t="s">
        <v>88</v>
      </c>
      <c r="AV221" s="13" t="s">
        <v>88</v>
      </c>
      <c r="AW221" s="13" t="s">
        <v>33</v>
      </c>
      <c r="AX221" s="13" t="s">
        <v>78</v>
      </c>
      <c r="AY221" s="249" t="s">
        <v>153</v>
      </c>
    </row>
    <row r="222" s="13" customFormat="1">
      <c r="A222" s="13"/>
      <c r="B222" s="238"/>
      <c r="C222" s="239"/>
      <c r="D222" s="240" t="s">
        <v>162</v>
      </c>
      <c r="E222" s="241" t="s">
        <v>1</v>
      </c>
      <c r="F222" s="242" t="s">
        <v>336</v>
      </c>
      <c r="G222" s="239"/>
      <c r="H222" s="243">
        <v>-376.31999999999999</v>
      </c>
      <c r="I222" s="244"/>
      <c r="J222" s="239"/>
      <c r="K222" s="239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162</v>
      </c>
      <c r="AU222" s="249" t="s">
        <v>88</v>
      </c>
      <c r="AV222" s="13" t="s">
        <v>88</v>
      </c>
      <c r="AW222" s="13" t="s">
        <v>33</v>
      </c>
      <c r="AX222" s="13" t="s">
        <v>78</v>
      </c>
      <c r="AY222" s="249" t="s">
        <v>153</v>
      </c>
    </row>
    <row r="223" s="13" customFormat="1">
      <c r="A223" s="13"/>
      <c r="B223" s="238"/>
      <c r="C223" s="239"/>
      <c r="D223" s="240" t="s">
        <v>162</v>
      </c>
      <c r="E223" s="241" t="s">
        <v>1</v>
      </c>
      <c r="F223" s="242" t="s">
        <v>337</v>
      </c>
      <c r="G223" s="239"/>
      <c r="H223" s="243">
        <v>-11.779999999999999</v>
      </c>
      <c r="I223" s="244"/>
      <c r="J223" s="239"/>
      <c r="K223" s="239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162</v>
      </c>
      <c r="AU223" s="249" t="s">
        <v>88</v>
      </c>
      <c r="AV223" s="13" t="s">
        <v>88</v>
      </c>
      <c r="AW223" s="13" t="s">
        <v>33</v>
      </c>
      <c r="AX223" s="13" t="s">
        <v>78</v>
      </c>
      <c r="AY223" s="249" t="s">
        <v>153</v>
      </c>
    </row>
    <row r="224" s="13" customFormat="1">
      <c r="A224" s="13"/>
      <c r="B224" s="238"/>
      <c r="C224" s="239"/>
      <c r="D224" s="240" t="s">
        <v>162</v>
      </c>
      <c r="E224" s="241" t="s">
        <v>1</v>
      </c>
      <c r="F224" s="242" t="s">
        <v>338</v>
      </c>
      <c r="G224" s="239"/>
      <c r="H224" s="243">
        <v>-82.052999999999997</v>
      </c>
      <c r="I224" s="244"/>
      <c r="J224" s="239"/>
      <c r="K224" s="239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162</v>
      </c>
      <c r="AU224" s="249" t="s">
        <v>88</v>
      </c>
      <c r="AV224" s="13" t="s">
        <v>88</v>
      </c>
      <c r="AW224" s="13" t="s">
        <v>33</v>
      </c>
      <c r="AX224" s="13" t="s">
        <v>78</v>
      </c>
      <c r="AY224" s="249" t="s">
        <v>153</v>
      </c>
    </row>
    <row r="225" s="2" customFormat="1" ht="16.5" customHeight="1">
      <c r="A225" s="37"/>
      <c r="B225" s="38"/>
      <c r="C225" s="250" t="s">
        <v>339</v>
      </c>
      <c r="D225" s="250" t="s">
        <v>232</v>
      </c>
      <c r="E225" s="251" t="s">
        <v>340</v>
      </c>
      <c r="F225" s="252" t="s">
        <v>341</v>
      </c>
      <c r="G225" s="253" t="s">
        <v>158</v>
      </c>
      <c r="H225" s="254">
        <v>1337.7080000000001</v>
      </c>
      <c r="I225" s="255"/>
      <c r="J225" s="256">
        <f>ROUND(I225*H225,0)</f>
        <v>0</v>
      </c>
      <c r="K225" s="252" t="s">
        <v>159</v>
      </c>
      <c r="L225" s="257"/>
      <c r="M225" s="258" t="s">
        <v>1</v>
      </c>
      <c r="N225" s="259" t="s">
        <v>44</v>
      </c>
      <c r="O225" s="90"/>
      <c r="P225" s="234">
        <f>O225*H225</f>
        <v>0</v>
      </c>
      <c r="Q225" s="234">
        <v>0.0023800000000000002</v>
      </c>
      <c r="R225" s="234">
        <f>Q225*H225</f>
        <v>3.1837450400000002</v>
      </c>
      <c r="S225" s="234">
        <v>0</v>
      </c>
      <c r="T225" s="23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6" t="s">
        <v>191</v>
      </c>
      <c r="AT225" s="236" t="s">
        <v>232</v>
      </c>
      <c r="AU225" s="236" t="s">
        <v>88</v>
      </c>
      <c r="AY225" s="16" t="s">
        <v>153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6" t="s">
        <v>88</v>
      </c>
      <c r="BK225" s="237">
        <f>ROUND(I225*H225,0)</f>
        <v>0</v>
      </c>
      <c r="BL225" s="16" t="s">
        <v>160</v>
      </c>
      <c r="BM225" s="236" t="s">
        <v>342</v>
      </c>
    </row>
    <row r="226" s="13" customFormat="1">
      <c r="A226" s="13"/>
      <c r="B226" s="238"/>
      <c r="C226" s="239"/>
      <c r="D226" s="240" t="s">
        <v>162</v>
      </c>
      <c r="E226" s="241" t="s">
        <v>1</v>
      </c>
      <c r="F226" s="242" t="s">
        <v>343</v>
      </c>
      <c r="G226" s="239"/>
      <c r="H226" s="243">
        <v>1337.7080000000001</v>
      </c>
      <c r="I226" s="244"/>
      <c r="J226" s="239"/>
      <c r="K226" s="239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162</v>
      </c>
      <c r="AU226" s="249" t="s">
        <v>88</v>
      </c>
      <c r="AV226" s="13" t="s">
        <v>88</v>
      </c>
      <c r="AW226" s="13" t="s">
        <v>33</v>
      </c>
      <c r="AX226" s="13" t="s">
        <v>78</v>
      </c>
      <c r="AY226" s="249" t="s">
        <v>153</v>
      </c>
    </row>
    <row r="227" s="2" customFormat="1" ht="24.15" customHeight="1">
      <c r="A227" s="37"/>
      <c r="B227" s="38"/>
      <c r="C227" s="250" t="s">
        <v>344</v>
      </c>
      <c r="D227" s="250" t="s">
        <v>232</v>
      </c>
      <c r="E227" s="251" t="s">
        <v>345</v>
      </c>
      <c r="F227" s="252" t="s">
        <v>346</v>
      </c>
      <c r="G227" s="253" t="s">
        <v>158</v>
      </c>
      <c r="H227" s="254">
        <v>11.718</v>
      </c>
      <c r="I227" s="255"/>
      <c r="J227" s="256">
        <f>ROUND(I227*H227,0)</f>
        <v>0</v>
      </c>
      <c r="K227" s="252" t="s">
        <v>159</v>
      </c>
      <c r="L227" s="257"/>
      <c r="M227" s="258" t="s">
        <v>1</v>
      </c>
      <c r="N227" s="259" t="s">
        <v>44</v>
      </c>
      <c r="O227" s="90"/>
      <c r="P227" s="234">
        <f>O227*H227</f>
        <v>0</v>
      </c>
      <c r="Q227" s="234">
        <v>0.0041000000000000003</v>
      </c>
      <c r="R227" s="234">
        <f>Q227*H227</f>
        <v>0.048043800000000005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191</v>
      </c>
      <c r="AT227" s="236" t="s">
        <v>232</v>
      </c>
      <c r="AU227" s="236" t="s">
        <v>88</v>
      </c>
      <c r="AY227" s="16" t="s">
        <v>153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88</v>
      </c>
      <c r="BK227" s="237">
        <f>ROUND(I227*H227,0)</f>
        <v>0</v>
      </c>
      <c r="BL227" s="16" t="s">
        <v>160</v>
      </c>
      <c r="BM227" s="236" t="s">
        <v>347</v>
      </c>
    </row>
    <row r="228" s="13" customFormat="1">
      <c r="A228" s="13"/>
      <c r="B228" s="238"/>
      <c r="C228" s="239"/>
      <c r="D228" s="240" t="s">
        <v>162</v>
      </c>
      <c r="E228" s="241" t="s">
        <v>1</v>
      </c>
      <c r="F228" s="242" t="s">
        <v>348</v>
      </c>
      <c r="G228" s="239"/>
      <c r="H228" s="243">
        <v>11.718</v>
      </c>
      <c r="I228" s="244"/>
      <c r="J228" s="239"/>
      <c r="K228" s="239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162</v>
      </c>
      <c r="AU228" s="249" t="s">
        <v>88</v>
      </c>
      <c r="AV228" s="13" t="s">
        <v>88</v>
      </c>
      <c r="AW228" s="13" t="s">
        <v>33</v>
      </c>
      <c r="AX228" s="13" t="s">
        <v>78</v>
      </c>
      <c r="AY228" s="249" t="s">
        <v>153</v>
      </c>
    </row>
    <row r="229" s="2" customFormat="1" ht="37.8" customHeight="1">
      <c r="A229" s="37"/>
      <c r="B229" s="38"/>
      <c r="C229" s="225" t="s">
        <v>349</v>
      </c>
      <c r="D229" s="225" t="s">
        <v>155</v>
      </c>
      <c r="E229" s="226" t="s">
        <v>350</v>
      </c>
      <c r="F229" s="227" t="s">
        <v>351</v>
      </c>
      <c r="G229" s="228" t="s">
        <v>352</v>
      </c>
      <c r="H229" s="229">
        <v>92.760000000000005</v>
      </c>
      <c r="I229" s="230"/>
      <c r="J229" s="231">
        <f>ROUND(I229*H229,0)</f>
        <v>0</v>
      </c>
      <c r="K229" s="227" t="s">
        <v>159</v>
      </c>
      <c r="L229" s="43"/>
      <c r="M229" s="232" t="s">
        <v>1</v>
      </c>
      <c r="N229" s="233" t="s">
        <v>44</v>
      </c>
      <c r="O229" s="90"/>
      <c r="P229" s="234">
        <f>O229*H229</f>
        <v>0</v>
      </c>
      <c r="Q229" s="234">
        <v>0.0017600000000000001</v>
      </c>
      <c r="R229" s="234">
        <f>Q229*H229</f>
        <v>0.1632576</v>
      </c>
      <c r="S229" s="234">
        <v>0</v>
      </c>
      <c r="T229" s="23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160</v>
      </c>
      <c r="AT229" s="236" t="s">
        <v>155</v>
      </c>
      <c r="AU229" s="236" t="s">
        <v>88</v>
      </c>
      <c r="AY229" s="16" t="s">
        <v>153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88</v>
      </c>
      <c r="BK229" s="237">
        <f>ROUND(I229*H229,0)</f>
        <v>0</v>
      </c>
      <c r="BL229" s="16" t="s">
        <v>160</v>
      </c>
      <c r="BM229" s="236" t="s">
        <v>353</v>
      </c>
    </row>
    <row r="230" s="13" customFormat="1">
      <c r="A230" s="13"/>
      <c r="B230" s="238"/>
      <c r="C230" s="239"/>
      <c r="D230" s="240" t="s">
        <v>162</v>
      </c>
      <c r="E230" s="241" t="s">
        <v>1</v>
      </c>
      <c r="F230" s="242" t="s">
        <v>354</v>
      </c>
      <c r="G230" s="239"/>
      <c r="H230" s="243">
        <v>92.760000000000005</v>
      </c>
      <c r="I230" s="244"/>
      <c r="J230" s="239"/>
      <c r="K230" s="239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162</v>
      </c>
      <c r="AU230" s="249" t="s">
        <v>88</v>
      </c>
      <c r="AV230" s="13" t="s">
        <v>88</v>
      </c>
      <c r="AW230" s="13" t="s">
        <v>33</v>
      </c>
      <c r="AX230" s="13" t="s">
        <v>78</v>
      </c>
      <c r="AY230" s="249" t="s">
        <v>153</v>
      </c>
    </row>
    <row r="231" s="2" customFormat="1" ht="16.5" customHeight="1">
      <c r="A231" s="37"/>
      <c r="B231" s="38"/>
      <c r="C231" s="250" t="s">
        <v>355</v>
      </c>
      <c r="D231" s="250" t="s">
        <v>232</v>
      </c>
      <c r="E231" s="251" t="s">
        <v>356</v>
      </c>
      <c r="F231" s="252" t="s">
        <v>357</v>
      </c>
      <c r="G231" s="253" t="s">
        <v>158</v>
      </c>
      <c r="H231" s="254">
        <v>11.688000000000001</v>
      </c>
      <c r="I231" s="255"/>
      <c r="J231" s="256">
        <f>ROUND(I231*H231,0)</f>
        <v>0</v>
      </c>
      <c r="K231" s="252" t="s">
        <v>1</v>
      </c>
      <c r="L231" s="257"/>
      <c r="M231" s="258" t="s">
        <v>1</v>
      </c>
      <c r="N231" s="259" t="s">
        <v>44</v>
      </c>
      <c r="O231" s="90"/>
      <c r="P231" s="234">
        <f>O231*H231</f>
        <v>0</v>
      </c>
      <c r="Q231" s="234">
        <v>0.00089999999999999998</v>
      </c>
      <c r="R231" s="234">
        <f>Q231*H231</f>
        <v>0.010519200000000001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191</v>
      </c>
      <c r="AT231" s="236" t="s">
        <v>232</v>
      </c>
      <c r="AU231" s="236" t="s">
        <v>88</v>
      </c>
      <c r="AY231" s="16" t="s">
        <v>153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88</v>
      </c>
      <c r="BK231" s="237">
        <f>ROUND(I231*H231,0)</f>
        <v>0</v>
      </c>
      <c r="BL231" s="16" t="s">
        <v>160</v>
      </c>
      <c r="BM231" s="236" t="s">
        <v>358</v>
      </c>
    </row>
    <row r="232" s="13" customFormat="1">
      <c r="A232" s="13"/>
      <c r="B232" s="238"/>
      <c r="C232" s="239"/>
      <c r="D232" s="240" t="s">
        <v>162</v>
      </c>
      <c r="E232" s="241" t="s">
        <v>1</v>
      </c>
      <c r="F232" s="242" t="s">
        <v>359</v>
      </c>
      <c r="G232" s="239"/>
      <c r="H232" s="243">
        <v>11.688000000000001</v>
      </c>
      <c r="I232" s="244"/>
      <c r="J232" s="239"/>
      <c r="K232" s="239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162</v>
      </c>
      <c r="AU232" s="249" t="s">
        <v>88</v>
      </c>
      <c r="AV232" s="13" t="s">
        <v>88</v>
      </c>
      <c r="AW232" s="13" t="s">
        <v>33</v>
      </c>
      <c r="AX232" s="13" t="s">
        <v>78</v>
      </c>
      <c r="AY232" s="249" t="s">
        <v>153</v>
      </c>
    </row>
    <row r="233" s="2" customFormat="1" ht="37.8" customHeight="1">
      <c r="A233" s="37"/>
      <c r="B233" s="38"/>
      <c r="C233" s="225" t="s">
        <v>360</v>
      </c>
      <c r="D233" s="225" t="s">
        <v>155</v>
      </c>
      <c r="E233" s="226" t="s">
        <v>361</v>
      </c>
      <c r="F233" s="227" t="s">
        <v>362</v>
      </c>
      <c r="G233" s="228" t="s">
        <v>352</v>
      </c>
      <c r="H233" s="229">
        <v>235.19999999999999</v>
      </c>
      <c r="I233" s="230"/>
      <c r="J233" s="231">
        <f>ROUND(I233*H233,0)</f>
        <v>0</v>
      </c>
      <c r="K233" s="227" t="s">
        <v>159</v>
      </c>
      <c r="L233" s="43"/>
      <c r="M233" s="232" t="s">
        <v>1</v>
      </c>
      <c r="N233" s="233" t="s">
        <v>44</v>
      </c>
      <c r="O233" s="90"/>
      <c r="P233" s="234">
        <f>O233*H233</f>
        <v>0</v>
      </c>
      <c r="Q233" s="234">
        <v>0.0033899999999999998</v>
      </c>
      <c r="R233" s="234">
        <f>Q233*H233</f>
        <v>0.79732799999999993</v>
      </c>
      <c r="S233" s="234">
        <v>0</v>
      </c>
      <c r="T233" s="23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6" t="s">
        <v>160</v>
      </c>
      <c r="AT233" s="236" t="s">
        <v>155</v>
      </c>
      <c r="AU233" s="236" t="s">
        <v>88</v>
      </c>
      <c r="AY233" s="16" t="s">
        <v>153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6" t="s">
        <v>88</v>
      </c>
      <c r="BK233" s="237">
        <f>ROUND(I233*H233,0)</f>
        <v>0</v>
      </c>
      <c r="BL233" s="16" t="s">
        <v>160</v>
      </c>
      <c r="BM233" s="236" t="s">
        <v>363</v>
      </c>
    </row>
    <row r="234" s="13" customFormat="1">
      <c r="A234" s="13"/>
      <c r="B234" s="238"/>
      <c r="C234" s="239"/>
      <c r="D234" s="240" t="s">
        <v>162</v>
      </c>
      <c r="E234" s="241" t="s">
        <v>1</v>
      </c>
      <c r="F234" s="242" t="s">
        <v>364</v>
      </c>
      <c r="G234" s="239"/>
      <c r="H234" s="243">
        <v>235.19999999999999</v>
      </c>
      <c r="I234" s="244"/>
      <c r="J234" s="239"/>
      <c r="K234" s="239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162</v>
      </c>
      <c r="AU234" s="249" t="s">
        <v>88</v>
      </c>
      <c r="AV234" s="13" t="s">
        <v>88</v>
      </c>
      <c r="AW234" s="13" t="s">
        <v>33</v>
      </c>
      <c r="AX234" s="13" t="s">
        <v>78</v>
      </c>
      <c r="AY234" s="249" t="s">
        <v>153</v>
      </c>
    </row>
    <row r="235" s="2" customFormat="1" ht="24.15" customHeight="1">
      <c r="A235" s="37"/>
      <c r="B235" s="38"/>
      <c r="C235" s="250" t="s">
        <v>365</v>
      </c>
      <c r="D235" s="250" t="s">
        <v>232</v>
      </c>
      <c r="E235" s="251" t="s">
        <v>366</v>
      </c>
      <c r="F235" s="252" t="s">
        <v>367</v>
      </c>
      <c r="G235" s="253" t="s">
        <v>158</v>
      </c>
      <c r="H235" s="254">
        <v>74.087999999999994</v>
      </c>
      <c r="I235" s="255"/>
      <c r="J235" s="256">
        <f>ROUND(I235*H235,0)</f>
        <v>0</v>
      </c>
      <c r="K235" s="252" t="s">
        <v>159</v>
      </c>
      <c r="L235" s="257"/>
      <c r="M235" s="258" t="s">
        <v>1</v>
      </c>
      <c r="N235" s="259" t="s">
        <v>44</v>
      </c>
      <c r="O235" s="90"/>
      <c r="P235" s="234">
        <f>O235*H235</f>
        <v>0</v>
      </c>
      <c r="Q235" s="234">
        <v>0.00089999999999999998</v>
      </c>
      <c r="R235" s="234">
        <f>Q235*H235</f>
        <v>0.066679199999999994</v>
      </c>
      <c r="S235" s="234">
        <v>0</v>
      </c>
      <c r="T235" s="23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6" t="s">
        <v>191</v>
      </c>
      <c r="AT235" s="236" t="s">
        <v>232</v>
      </c>
      <c r="AU235" s="236" t="s">
        <v>88</v>
      </c>
      <c r="AY235" s="16" t="s">
        <v>153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6" t="s">
        <v>88</v>
      </c>
      <c r="BK235" s="237">
        <f>ROUND(I235*H235,0)</f>
        <v>0</v>
      </c>
      <c r="BL235" s="16" t="s">
        <v>160</v>
      </c>
      <c r="BM235" s="236" t="s">
        <v>368</v>
      </c>
    </row>
    <row r="236" s="13" customFormat="1">
      <c r="A236" s="13"/>
      <c r="B236" s="238"/>
      <c r="C236" s="239"/>
      <c r="D236" s="240" t="s">
        <v>162</v>
      </c>
      <c r="E236" s="241" t="s">
        <v>1</v>
      </c>
      <c r="F236" s="242" t="s">
        <v>369</v>
      </c>
      <c r="G236" s="239"/>
      <c r="H236" s="243">
        <v>74.087999999999994</v>
      </c>
      <c r="I236" s="244"/>
      <c r="J236" s="239"/>
      <c r="K236" s="239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162</v>
      </c>
      <c r="AU236" s="249" t="s">
        <v>88</v>
      </c>
      <c r="AV236" s="13" t="s">
        <v>88</v>
      </c>
      <c r="AW236" s="13" t="s">
        <v>33</v>
      </c>
      <c r="AX236" s="13" t="s">
        <v>78</v>
      </c>
      <c r="AY236" s="249" t="s">
        <v>153</v>
      </c>
    </row>
    <row r="237" s="2" customFormat="1" ht="44.25" customHeight="1">
      <c r="A237" s="37"/>
      <c r="B237" s="38"/>
      <c r="C237" s="225" t="s">
        <v>370</v>
      </c>
      <c r="D237" s="225" t="s">
        <v>155</v>
      </c>
      <c r="E237" s="226" t="s">
        <v>371</v>
      </c>
      <c r="F237" s="227" t="s">
        <v>372</v>
      </c>
      <c r="G237" s="228" t="s">
        <v>158</v>
      </c>
      <c r="H237" s="229">
        <v>33.887999999999998</v>
      </c>
      <c r="I237" s="230"/>
      <c r="J237" s="231">
        <f>ROUND(I237*H237,0)</f>
        <v>0</v>
      </c>
      <c r="K237" s="227" t="s">
        <v>159</v>
      </c>
      <c r="L237" s="43"/>
      <c r="M237" s="232" t="s">
        <v>1</v>
      </c>
      <c r="N237" s="233" t="s">
        <v>44</v>
      </c>
      <c r="O237" s="90"/>
      <c r="P237" s="234">
        <f>O237*H237</f>
        <v>0</v>
      </c>
      <c r="Q237" s="234">
        <v>0.01243</v>
      </c>
      <c r="R237" s="234">
        <f>Q237*H237</f>
        <v>0.42122783999999996</v>
      </c>
      <c r="S237" s="234">
        <v>0</v>
      </c>
      <c r="T237" s="23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6" t="s">
        <v>160</v>
      </c>
      <c r="AT237" s="236" t="s">
        <v>155</v>
      </c>
      <c r="AU237" s="236" t="s">
        <v>88</v>
      </c>
      <c r="AY237" s="16" t="s">
        <v>153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6" t="s">
        <v>88</v>
      </c>
      <c r="BK237" s="237">
        <f>ROUND(I237*H237,0)</f>
        <v>0</v>
      </c>
      <c r="BL237" s="16" t="s">
        <v>160</v>
      </c>
      <c r="BM237" s="236" t="s">
        <v>373</v>
      </c>
    </row>
    <row r="238" s="13" customFormat="1">
      <c r="A238" s="13"/>
      <c r="B238" s="238"/>
      <c r="C238" s="239"/>
      <c r="D238" s="240" t="s">
        <v>162</v>
      </c>
      <c r="E238" s="241" t="s">
        <v>1</v>
      </c>
      <c r="F238" s="242" t="s">
        <v>374</v>
      </c>
      <c r="G238" s="239"/>
      <c r="H238" s="243">
        <v>33.887999999999998</v>
      </c>
      <c r="I238" s="244"/>
      <c r="J238" s="239"/>
      <c r="K238" s="239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162</v>
      </c>
      <c r="AU238" s="249" t="s">
        <v>88</v>
      </c>
      <c r="AV238" s="13" t="s">
        <v>88</v>
      </c>
      <c r="AW238" s="13" t="s">
        <v>33</v>
      </c>
      <c r="AX238" s="13" t="s">
        <v>78</v>
      </c>
      <c r="AY238" s="249" t="s">
        <v>153</v>
      </c>
    </row>
    <row r="239" s="2" customFormat="1" ht="24.15" customHeight="1">
      <c r="A239" s="37"/>
      <c r="B239" s="38"/>
      <c r="C239" s="250" t="s">
        <v>375</v>
      </c>
      <c r="D239" s="250" t="s">
        <v>232</v>
      </c>
      <c r="E239" s="251" t="s">
        <v>376</v>
      </c>
      <c r="F239" s="252" t="s">
        <v>377</v>
      </c>
      <c r="G239" s="253" t="s">
        <v>158</v>
      </c>
      <c r="H239" s="254">
        <v>35.582000000000001</v>
      </c>
      <c r="I239" s="255"/>
      <c r="J239" s="256">
        <f>ROUND(I239*H239,0)</f>
        <v>0</v>
      </c>
      <c r="K239" s="252" t="s">
        <v>159</v>
      </c>
      <c r="L239" s="257"/>
      <c r="M239" s="258" t="s">
        <v>1</v>
      </c>
      <c r="N239" s="259" t="s">
        <v>44</v>
      </c>
      <c r="O239" s="90"/>
      <c r="P239" s="234">
        <f>O239*H239</f>
        <v>0</v>
      </c>
      <c r="Q239" s="234">
        <v>0.0030000000000000001</v>
      </c>
      <c r="R239" s="234">
        <f>Q239*H239</f>
        <v>0.10674600000000001</v>
      </c>
      <c r="S239" s="234">
        <v>0</v>
      </c>
      <c r="T239" s="23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6" t="s">
        <v>191</v>
      </c>
      <c r="AT239" s="236" t="s">
        <v>232</v>
      </c>
      <c r="AU239" s="236" t="s">
        <v>88</v>
      </c>
      <c r="AY239" s="16" t="s">
        <v>153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6" t="s">
        <v>88</v>
      </c>
      <c r="BK239" s="237">
        <f>ROUND(I239*H239,0)</f>
        <v>0</v>
      </c>
      <c r="BL239" s="16" t="s">
        <v>160</v>
      </c>
      <c r="BM239" s="236" t="s">
        <v>378</v>
      </c>
    </row>
    <row r="240" s="13" customFormat="1">
      <c r="A240" s="13"/>
      <c r="B240" s="238"/>
      <c r="C240" s="239"/>
      <c r="D240" s="240" t="s">
        <v>162</v>
      </c>
      <c r="E240" s="241" t="s">
        <v>1</v>
      </c>
      <c r="F240" s="242" t="s">
        <v>379</v>
      </c>
      <c r="G240" s="239"/>
      <c r="H240" s="243">
        <v>35.582000000000001</v>
      </c>
      <c r="I240" s="244"/>
      <c r="J240" s="239"/>
      <c r="K240" s="239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162</v>
      </c>
      <c r="AU240" s="249" t="s">
        <v>88</v>
      </c>
      <c r="AV240" s="13" t="s">
        <v>88</v>
      </c>
      <c r="AW240" s="13" t="s">
        <v>33</v>
      </c>
      <c r="AX240" s="13" t="s">
        <v>78</v>
      </c>
      <c r="AY240" s="249" t="s">
        <v>153</v>
      </c>
    </row>
    <row r="241" s="2" customFormat="1" ht="44.25" customHeight="1">
      <c r="A241" s="37"/>
      <c r="B241" s="38"/>
      <c r="C241" s="225" t="s">
        <v>380</v>
      </c>
      <c r="D241" s="225" t="s">
        <v>155</v>
      </c>
      <c r="E241" s="226" t="s">
        <v>381</v>
      </c>
      <c r="F241" s="227" t="s">
        <v>382</v>
      </c>
      <c r="G241" s="228" t="s">
        <v>158</v>
      </c>
      <c r="H241" s="229">
        <v>39.024999999999999</v>
      </c>
      <c r="I241" s="230"/>
      <c r="J241" s="231">
        <f>ROUND(I241*H241,0)</f>
        <v>0</v>
      </c>
      <c r="K241" s="227" t="s">
        <v>159</v>
      </c>
      <c r="L241" s="43"/>
      <c r="M241" s="232" t="s">
        <v>1</v>
      </c>
      <c r="N241" s="233" t="s">
        <v>44</v>
      </c>
      <c r="O241" s="90"/>
      <c r="P241" s="234">
        <f>O241*H241</f>
        <v>0</v>
      </c>
      <c r="Q241" s="234">
        <v>0.011350000000000001</v>
      </c>
      <c r="R241" s="234">
        <f>Q241*H241</f>
        <v>0.44293375000000001</v>
      </c>
      <c r="S241" s="234">
        <v>0</v>
      </c>
      <c r="T241" s="23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6" t="s">
        <v>160</v>
      </c>
      <c r="AT241" s="236" t="s">
        <v>155</v>
      </c>
      <c r="AU241" s="236" t="s">
        <v>88</v>
      </c>
      <c r="AY241" s="16" t="s">
        <v>153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6" t="s">
        <v>88</v>
      </c>
      <c r="BK241" s="237">
        <f>ROUND(I241*H241,0)</f>
        <v>0</v>
      </c>
      <c r="BL241" s="16" t="s">
        <v>160</v>
      </c>
      <c r="BM241" s="236" t="s">
        <v>383</v>
      </c>
    </row>
    <row r="242" s="13" customFormat="1">
      <c r="A242" s="13"/>
      <c r="B242" s="238"/>
      <c r="C242" s="239"/>
      <c r="D242" s="240" t="s">
        <v>162</v>
      </c>
      <c r="E242" s="241" t="s">
        <v>1</v>
      </c>
      <c r="F242" s="242" t="s">
        <v>384</v>
      </c>
      <c r="G242" s="239"/>
      <c r="H242" s="243">
        <v>39.024999999999999</v>
      </c>
      <c r="I242" s="244"/>
      <c r="J242" s="239"/>
      <c r="K242" s="239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162</v>
      </c>
      <c r="AU242" s="249" t="s">
        <v>88</v>
      </c>
      <c r="AV242" s="13" t="s">
        <v>88</v>
      </c>
      <c r="AW242" s="13" t="s">
        <v>33</v>
      </c>
      <c r="AX242" s="13" t="s">
        <v>78</v>
      </c>
      <c r="AY242" s="249" t="s">
        <v>153</v>
      </c>
    </row>
    <row r="243" s="2" customFormat="1" ht="24.15" customHeight="1">
      <c r="A243" s="37"/>
      <c r="B243" s="38"/>
      <c r="C243" s="250" t="s">
        <v>385</v>
      </c>
      <c r="D243" s="250" t="s">
        <v>232</v>
      </c>
      <c r="E243" s="251" t="s">
        <v>233</v>
      </c>
      <c r="F243" s="252" t="s">
        <v>234</v>
      </c>
      <c r="G243" s="253" t="s">
        <v>158</v>
      </c>
      <c r="H243" s="254">
        <v>40.975999999999999</v>
      </c>
      <c r="I243" s="255"/>
      <c r="J243" s="256">
        <f>ROUND(I243*H243,0)</f>
        <v>0</v>
      </c>
      <c r="K243" s="252" t="s">
        <v>159</v>
      </c>
      <c r="L243" s="257"/>
      <c r="M243" s="258" t="s">
        <v>1</v>
      </c>
      <c r="N243" s="259" t="s">
        <v>44</v>
      </c>
      <c r="O243" s="90"/>
      <c r="P243" s="234">
        <f>O243*H243</f>
        <v>0</v>
      </c>
      <c r="Q243" s="234">
        <v>0.0089999999999999993</v>
      </c>
      <c r="R243" s="234">
        <f>Q243*H243</f>
        <v>0.36878399999999995</v>
      </c>
      <c r="S243" s="234">
        <v>0</v>
      </c>
      <c r="T243" s="23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6" t="s">
        <v>191</v>
      </c>
      <c r="AT243" s="236" t="s">
        <v>232</v>
      </c>
      <c r="AU243" s="236" t="s">
        <v>88</v>
      </c>
      <c r="AY243" s="16" t="s">
        <v>153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6" t="s">
        <v>88</v>
      </c>
      <c r="BK243" s="237">
        <f>ROUND(I243*H243,0)</f>
        <v>0</v>
      </c>
      <c r="BL243" s="16" t="s">
        <v>160</v>
      </c>
      <c r="BM243" s="236" t="s">
        <v>386</v>
      </c>
    </row>
    <row r="244" s="13" customFormat="1">
      <c r="A244" s="13"/>
      <c r="B244" s="238"/>
      <c r="C244" s="239"/>
      <c r="D244" s="240" t="s">
        <v>162</v>
      </c>
      <c r="E244" s="241" t="s">
        <v>1</v>
      </c>
      <c r="F244" s="242" t="s">
        <v>387</v>
      </c>
      <c r="G244" s="239"/>
      <c r="H244" s="243">
        <v>40.975999999999999</v>
      </c>
      <c r="I244" s="244"/>
      <c r="J244" s="239"/>
      <c r="K244" s="239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162</v>
      </c>
      <c r="AU244" s="249" t="s">
        <v>88</v>
      </c>
      <c r="AV244" s="13" t="s">
        <v>88</v>
      </c>
      <c r="AW244" s="13" t="s">
        <v>33</v>
      </c>
      <c r="AX244" s="13" t="s">
        <v>78</v>
      </c>
      <c r="AY244" s="249" t="s">
        <v>153</v>
      </c>
    </row>
    <row r="245" s="2" customFormat="1" ht="44.25" customHeight="1">
      <c r="A245" s="37"/>
      <c r="B245" s="38"/>
      <c r="C245" s="225" t="s">
        <v>388</v>
      </c>
      <c r="D245" s="225" t="s">
        <v>155</v>
      </c>
      <c r="E245" s="226" t="s">
        <v>389</v>
      </c>
      <c r="F245" s="227" t="s">
        <v>390</v>
      </c>
      <c r="G245" s="228" t="s">
        <v>158</v>
      </c>
      <c r="H245" s="229">
        <v>95.822999999999993</v>
      </c>
      <c r="I245" s="230"/>
      <c r="J245" s="231">
        <f>ROUND(I245*H245,0)</f>
        <v>0</v>
      </c>
      <c r="K245" s="227" t="s">
        <v>159</v>
      </c>
      <c r="L245" s="43"/>
      <c r="M245" s="232" t="s">
        <v>1</v>
      </c>
      <c r="N245" s="233" t="s">
        <v>44</v>
      </c>
      <c r="O245" s="90"/>
      <c r="P245" s="234">
        <f>O245*H245</f>
        <v>0</v>
      </c>
      <c r="Q245" s="234">
        <v>0.011429999999999999</v>
      </c>
      <c r="R245" s="234">
        <f>Q245*H245</f>
        <v>1.0952568899999999</v>
      </c>
      <c r="S245" s="234">
        <v>0</v>
      </c>
      <c r="T245" s="23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6" t="s">
        <v>160</v>
      </c>
      <c r="AT245" s="236" t="s">
        <v>155</v>
      </c>
      <c r="AU245" s="236" t="s">
        <v>88</v>
      </c>
      <c r="AY245" s="16" t="s">
        <v>153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6" t="s">
        <v>88</v>
      </c>
      <c r="BK245" s="237">
        <f>ROUND(I245*H245,0)</f>
        <v>0</v>
      </c>
      <c r="BL245" s="16" t="s">
        <v>160</v>
      </c>
      <c r="BM245" s="236" t="s">
        <v>391</v>
      </c>
    </row>
    <row r="246" s="13" customFormat="1">
      <c r="A246" s="13"/>
      <c r="B246" s="238"/>
      <c r="C246" s="239"/>
      <c r="D246" s="240" t="s">
        <v>162</v>
      </c>
      <c r="E246" s="241" t="s">
        <v>1</v>
      </c>
      <c r="F246" s="242" t="s">
        <v>392</v>
      </c>
      <c r="G246" s="239"/>
      <c r="H246" s="243">
        <v>95.822999999999993</v>
      </c>
      <c r="I246" s="244"/>
      <c r="J246" s="239"/>
      <c r="K246" s="239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162</v>
      </c>
      <c r="AU246" s="249" t="s">
        <v>88</v>
      </c>
      <c r="AV246" s="13" t="s">
        <v>88</v>
      </c>
      <c r="AW246" s="13" t="s">
        <v>33</v>
      </c>
      <c r="AX246" s="13" t="s">
        <v>78</v>
      </c>
      <c r="AY246" s="249" t="s">
        <v>153</v>
      </c>
    </row>
    <row r="247" s="2" customFormat="1" ht="24.15" customHeight="1">
      <c r="A247" s="37"/>
      <c r="B247" s="38"/>
      <c r="C247" s="250" t="s">
        <v>393</v>
      </c>
      <c r="D247" s="250" t="s">
        <v>232</v>
      </c>
      <c r="E247" s="251" t="s">
        <v>243</v>
      </c>
      <c r="F247" s="252" t="s">
        <v>244</v>
      </c>
      <c r="G247" s="253" t="s">
        <v>158</v>
      </c>
      <c r="H247" s="254">
        <v>100.614</v>
      </c>
      <c r="I247" s="255"/>
      <c r="J247" s="256">
        <f>ROUND(I247*H247,0)</f>
        <v>0</v>
      </c>
      <c r="K247" s="252" t="s">
        <v>159</v>
      </c>
      <c r="L247" s="257"/>
      <c r="M247" s="258" t="s">
        <v>1</v>
      </c>
      <c r="N247" s="259" t="s">
        <v>44</v>
      </c>
      <c r="O247" s="90"/>
      <c r="P247" s="234">
        <f>O247*H247</f>
        <v>0</v>
      </c>
      <c r="Q247" s="234">
        <v>0.0135</v>
      </c>
      <c r="R247" s="234">
        <f>Q247*H247</f>
        <v>1.3582890000000001</v>
      </c>
      <c r="S247" s="234">
        <v>0</v>
      </c>
      <c r="T247" s="23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6" t="s">
        <v>191</v>
      </c>
      <c r="AT247" s="236" t="s">
        <v>232</v>
      </c>
      <c r="AU247" s="236" t="s">
        <v>88</v>
      </c>
      <c r="AY247" s="16" t="s">
        <v>153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6" t="s">
        <v>88</v>
      </c>
      <c r="BK247" s="237">
        <f>ROUND(I247*H247,0)</f>
        <v>0</v>
      </c>
      <c r="BL247" s="16" t="s">
        <v>160</v>
      </c>
      <c r="BM247" s="236" t="s">
        <v>394</v>
      </c>
    </row>
    <row r="248" s="13" customFormat="1">
      <c r="A248" s="13"/>
      <c r="B248" s="238"/>
      <c r="C248" s="239"/>
      <c r="D248" s="240" t="s">
        <v>162</v>
      </c>
      <c r="E248" s="241" t="s">
        <v>1</v>
      </c>
      <c r="F248" s="242" t="s">
        <v>395</v>
      </c>
      <c r="G248" s="239"/>
      <c r="H248" s="243">
        <v>100.614</v>
      </c>
      <c r="I248" s="244"/>
      <c r="J248" s="239"/>
      <c r="K248" s="239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162</v>
      </c>
      <c r="AU248" s="249" t="s">
        <v>88</v>
      </c>
      <c r="AV248" s="13" t="s">
        <v>88</v>
      </c>
      <c r="AW248" s="13" t="s">
        <v>33</v>
      </c>
      <c r="AX248" s="13" t="s">
        <v>78</v>
      </c>
      <c r="AY248" s="249" t="s">
        <v>153</v>
      </c>
    </row>
    <row r="249" s="2" customFormat="1" ht="44.25" customHeight="1">
      <c r="A249" s="37"/>
      <c r="B249" s="38"/>
      <c r="C249" s="225" t="s">
        <v>396</v>
      </c>
      <c r="D249" s="225" t="s">
        <v>155</v>
      </c>
      <c r="E249" s="226" t="s">
        <v>397</v>
      </c>
      <c r="F249" s="227" t="s">
        <v>398</v>
      </c>
      <c r="G249" s="228" t="s">
        <v>158</v>
      </c>
      <c r="H249" s="229">
        <v>82.052999999999997</v>
      </c>
      <c r="I249" s="230"/>
      <c r="J249" s="231">
        <f>ROUND(I249*H249,0)</f>
        <v>0</v>
      </c>
      <c r="K249" s="227" t="s">
        <v>159</v>
      </c>
      <c r="L249" s="43"/>
      <c r="M249" s="232" t="s">
        <v>1</v>
      </c>
      <c r="N249" s="233" t="s">
        <v>44</v>
      </c>
      <c r="O249" s="90"/>
      <c r="P249" s="234">
        <f>O249*H249</f>
        <v>0</v>
      </c>
      <c r="Q249" s="234">
        <v>0.011599999999999999</v>
      </c>
      <c r="R249" s="234">
        <f>Q249*H249</f>
        <v>0.95181479999999985</v>
      </c>
      <c r="S249" s="234">
        <v>0</v>
      </c>
      <c r="T249" s="23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6" t="s">
        <v>160</v>
      </c>
      <c r="AT249" s="236" t="s">
        <v>155</v>
      </c>
      <c r="AU249" s="236" t="s">
        <v>88</v>
      </c>
      <c r="AY249" s="16" t="s">
        <v>153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6" t="s">
        <v>88</v>
      </c>
      <c r="BK249" s="237">
        <f>ROUND(I249*H249,0)</f>
        <v>0</v>
      </c>
      <c r="BL249" s="16" t="s">
        <v>160</v>
      </c>
      <c r="BM249" s="236" t="s">
        <v>399</v>
      </c>
    </row>
    <row r="250" s="13" customFormat="1">
      <c r="A250" s="13"/>
      <c r="B250" s="238"/>
      <c r="C250" s="239"/>
      <c r="D250" s="240" t="s">
        <v>162</v>
      </c>
      <c r="E250" s="241" t="s">
        <v>1</v>
      </c>
      <c r="F250" s="242" t="s">
        <v>400</v>
      </c>
      <c r="G250" s="239"/>
      <c r="H250" s="243">
        <v>23.271000000000001</v>
      </c>
      <c r="I250" s="244"/>
      <c r="J250" s="239"/>
      <c r="K250" s="239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162</v>
      </c>
      <c r="AU250" s="249" t="s">
        <v>88</v>
      </c>
      <c r="AV250" s="13" t="s">
        <v>88</v>
      </c>
      <c r="AW250" s="13" t="s">
        <v>33</v>
      </c>
      <c r="AX250" s="13" t="s">
        <v>78</v>
      </c>
      <c r="AY250" s="249" t="s">
        <v>153</v>
      </c>
    </row>
    <row r="251" s="13" customFormat="1">
      <c r="A251" s="13"/>
      <c r="B251" s="238"/>
      <c r="C251" s="239"/>
      <c r="D251" s="240" t="s">
        <v>162</v>
      </c>
      <c r="E251" s="241" t="s">
        <v>1</v>
      </c>
      <c r="F251" s="242" t="s">
        <v>401</v>
      </c>
      <c r="G251" s="239"/>
      <c r="H251" s="243">
        <v>19.760000000000002</v>
      </c>
      <c r="I251" s="244"/>
      <c r="J251" s="239"/>
      <c r="K251" s="239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162</v>
      </c>
      <c r="AU251" s="249" t="s">
        <v>88</v>
      </c>
      <c r="AV251" s="13" t="s">
        <v>88</v>
      </c>
      <c r="AW251" s="13" t="s">
        <v>33</v>
      </c>
      <c r="AX251" s="13" t="s">
        <v>78</v>
      </c>
      <c r="AY251" s="249" t="s">
        <v>153</v>
      </c>
    </row>
    <row r="252" s="13" customFormat="1">
      <c r="A252" s="13"/>
      <c r="B252" s="238"/>
      <c r="C252" s="239"/>
      <c r="D252" s="240" t="s">
        <v>162</v>
      </c>
      <c r="E252" s="241" t="s">
        <v>1</v>
      </c>
      <c r="F252" s="242" t="s">
        <v>402</v>
      </c>
      <c r="G252" s="239"/>
      <c r="H252" s="243">
        <v>39.021999999999998</v>
      </c>
      <c r="I252" s="244"/>
      <c r="J252" s="239"/>
      <c r="K252" s="239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162</v>
      </c>
      <c r="AU252" s="249" t="s">
        <v>88</v>
      </c>
      <c r="AV252" s="13" t="s">
        <v>88</v>
      </c>
      <c r="AW252" s="13" t="s">
        <v>33</v>
      </c>
      <c r="AX252" s="13" t="s">
        <v>78</v>
      </c>
      <c r="AY252" s="249" t="s">
        <v>153</v>
      </c>
    </row>
    <row r="253" s="2" customFormat="1" ht="24.15" customHeight="1">
      <c r="A253" s="37"/>
      <c r="B253" s="38"/>
      <c r="C253" s="250" t="s">
        <v>403</v>
      </c>
      <c r="D253" s="250" t="s">
        <v>232</v>
      </c>
      <c r="E253" s="251" t="s">
        <v>404</v>
      </c>
      <c r="F253" s="252" t="s">
        <v>405</v>
      </c>
      <c r="G253" s="253" t="s">
        <v>158</v>
      </c>
      <c r="H253" s="254">
        <v>86.156000000000006</v>
      </c>
      <c r="I253" s="255"/>
      <c r="J253" s="256">
        <f>ROUND(I253*H253,0)</f>
        <v>0</v>
      </c>
      <c r="K253" s="252" t="s">
        <v>159</v>
      </c>
      <c r="L253" s="257"/>
      <c r="M253" s="258" t="s">
        <v>1</v>
      </c>
      <c r="N253" s="259" t="s">
        <v>44</v>
      </c>
      <c r="O253" s="90"/>
      <c r="P253" s="234">
        <f>O253*H253</f>
        <v>0</v>
      </c>
      <c r="Q253" s="234">
        <v>0.016500000000000001</v>
      </c>
      <c r="R253" s="234">
        <f>Q253*H253</f>
        <v>1.4215740000000001</v>
      </c>
      <c r="S253" s="234">
        <v>0</v>
      </c>
      <c r="T253" s="23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6" t="s">
        <v>191</v>
      </c>
      <c r="AT253" s="236" t="s">
        <v>232</v>
      </c>
      <c r="AU253" s="236" t="s">
        <v>88</v>
      </c>
      <c r="AY253" s="16" t="s">
        <v>153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6" t="s">
        <v>88</v>
      </c>
      <c r="BK253" s="237">
        <f>ROUND(I253*H253,0)</f>
        <v>0</v>
      </c>
      <c r="BL253" s="16" t="s">
        <v>160</v>
      </c>
      <c r="BM253" s="236" t="s">
        <v>406</v>
      </c>
    </row>
    <row r="254" s="13" customFormat="1">
      <c r="A254" s="13"/>
      <c r="B254" s="238"/>
      <c r="C254" s="239"/>
      <c r="D254" s="240" t="s">
        <v>162</v>
      </c>
      <c r="E254" s="241" t="s">
        <v>1</v>
      </c>
      <c r="F254" s="242" t="s">
        <v>407</v>
      </c>
      <c r="G254" s="239"/>
      <c r="H254" s="243">
        <v>86.156000000000006</v>
      </c>
      <c r="I254" s="244"/>
      <c r="J254" s="239"/>
      <c r="K254" s="239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162</v>
      </c>
      <c r="AU254" s="249" t="s">
        <v>88</v>
      </c>
      <c r="AV254" s="13" t="s">
        <v>88</v>
      </c>
      <c r="AW254" s="13" t="s">
        <v>33</v>
      </c>
      <c r="AX254" s="13" t="s">
        <v>78</v>
      </c>
      <c r="AY254" s="249" t="s">
        <v>153</v>
      </c>
    </row>
    <row r="255" s="2" customFormat="1" ht="37.8" customHeight="1">
      <c r="A255" s="37"/>
      <c r="B255" s="38"/>
      <c r="C255" s="225" t="s">
        <v>408</v>
      </c>
      <c r="D255" s="225" t="s">
        <v>155</v>
      </c>
      <c r="E255" s="226" t="s">
        <v>409</v>
      </c>
      <c r="F255" s="227" t="s">
        <v>410</v>
      </c>
      <c r="G255" s="228" t="s">
        <v>352</v>
      </c>
      <c r="H255" s="229">
        <v>450.18000000000001</v>
      </c>
      <c r="I255" s="230"/>
      <c r="J255" s="231">
        <f>ROUND(I255*H255,0)</f>
        <v>0</v>
      </c>
      <c r="K255" s="227" t="s">
        <v>159</v>
      </c>
      <c r="L255" s="43"/>
      <c r="M255" s="232" t="s">
        <v>1</v>
      </c>
      <c r="N255" s="233" t="s">
        <v>44</v>
      </c>
      <c r="O255" s="90"/>
      <c r="P255" s="234">
        <f>O255*H255</f>
        <v>0</v>
      </c>
      <c r="Q255" s="234">
        <v>0.0017600000000000001</v>
      </c>
      <c r="R255" s="234">
        <f>Q255*H255</f>
        <v>0.79231680000000004</v>
      </c>
      <c r="S255" s="234">
        <v>0</v>
      </c>
      <c r="T255" s="23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6" t="s">
        <v>160</v>
      </c>
      <c r="AT255" s="236" t="s">
        <v>155</v>
      </c>
      <c r="AU255" s="236" t="s">
        <v>88</v>
      </c>
      <c r="AY255" s="16" t="s">
        <v>153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6" t="s">
        <v>88</v>
      </c>
      <c r="BK255" s="237">
        <f>ROUND(I255*H255,0)</f>
        <v>0</v>
      </c>
      <c r="BL255" s="16" t="s">
        <v>160</v>
      </c>
      <c r="BM255" s="236" t="s">
        <v>411</v>
      </c>
    </row>
    <row r="256" s="13" customFormat="1">
      <c r="A256" s="13"/>
      <c r="B256" s="238"/>
      <c r="C256" s="239"/>
      <c r="D256" s="240" t="s">
        <v>162</v>
      </c>
      <c r="E256" s="241" t="s">
        <v>1</v>
      </c>
      <c r="F256" s="242" t="s">
        <v>412</v>
      </c>
      <c r="G256" s="239"/>
      <c r="H256" s="243">
        <v>450.18000000000001</v>
      </c>
      <c r="I256" s="244"/>
      <c r="J256" s="239"/>
      <c r="K256" s="239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162</v>
      </c>
      <c r="AU256" s="249" t="s">
        <v>88</v>
      </c>
      <c r="AV256" s="13" t="s">
        <v>88</v>
      </c>
      <c r="AW256" s="13" t="s">
        <v>33</v>
      </c>
      <c r="AX256" s="13" t="s">
        <v>78</v>
      </c>
      <c r="AY256" s="249" t="s">
        <v>153</v>
      </c>
    </row>
    <row r="257" s="2" customFormat="1" ht="37.8" customHeight="1">
      <c r="A257" s="37"/>
      <c r="B257" s="38"/>
      <c r="C257" s="225" t="s">
        <v>413</v>
      </c>
      <c r="D257" s="225" t="s">
        <v>155</v>
      </c>
      <c r="E257" s="226" t="s">
        <v>414</v>
      </c>
      <c r="F257" s="227" t="s">
        <v>415</v>
      </c>
      <c r="G257" s="228" t="s">
        <v>352</v>
      </c>
      <c r="H257" s="229">
        <v>593.60000000000002</v>
      </c>
      <c r="I257" s="230"/>
      <c r="J257" s="231">
        <f>ROUND(I257*H257,0)</f>
        <v>0</v>
      </c>
      <c r="K257" s="227" t="s">
        <v>159</v>
      </c>
      <c r="L257" s="43"/>
      <c r="M257" s="232" t="s">
        <v>1</v>
      </c>
      <c r="N257" s="233" t="s">
        <v>44</v>
      </c>
      <c r="O257" s="90"/>
      <c r="P257" s="234">
        <f>O257*H257</f>
        <v>0</v>
      </c>
      <c r="Q257" s="234">
        <v>0.0033899999999999998</v>
      </c>
      <c r="R257" s="234">
        <f>Q257*H257</f>
        <v>2.0123039999999999</v>
      </c>
      <c r="S257" s="234">
        <v>0</v>
      </c>
      <c r="T257" s="23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6" t="s">
        <v>160</v>
      </c>
      <c r="AT257" s="236" t="s">
        <v>155</v>
      </c>
      <c r="AU257" s="236" t="s">
        <v>88</v>
      </c>
      <c r="AY257" s="16" t="s">
        <v>153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6" t="s">
        <v>88</v>
      </c>
      <c r="BK257" s="237">
        <f>ROUND(I257*H257,0)</f>
        <v>0</v>
      </c>
      <c r="BL257" s="16" t="s">
        <v>160</v>
      </c>
      <c r="BM257" s="236" t="s">
        <v>416</v>
      </c>
    </row>
    <row r="258" s="13" customFormat="1">
      <c r="A258" s="13"/>
      <c r="B258" s="238"/>
      <c r="C258" s="239"/>
      <c r="D258" s="240" t="s">
        <v>162</v>
      </c>
      <c r="E258" s="241" t="s">
        <v>1</v>
      </c>
      <c r="F258" s="242" t="s">
        <v>417</v>
      </c>
      <c r="G258" s="239"/>
      <c r="H258" s="243">
        <v>593.60000000000002</v>
      </c>
      <c r="I258" s="244"/>
      <c r="J258" s="239"/>
      <c r="K258" s="239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162</v>
      </c>
      <c r="AU258" s="249" t="s">
        <v>88</v>
      </c>
      <c r="AV258" s="13" t="s">
        <v>88</v>
      </c>
      <c r="AW258" s="13" t="s">
        <v>33</v>
      </c>
      <c r="AX258" s="13" t="s">
        <v>78</v>
      </c>
      <c r="AY258" s="249" t="s">
        <v>153</v>
      </c>
    </row>
    <row r="259" s="2" customFormat="1" ht="24.15" customHeight="1">
      <c r="A259" s="37"/>
      <c r="B259" s="38"/>
      <c r="C259" s="250" t="s">
        <v>418</v>
      </c>
      <c r="D259" s="250" t="s">
        <v>232</v>
      </c>
      <c r="E259" s="251" t="s">
        <v>376</v>
      </c>
      <c r="F259" s="252" t="s">
        <v>377</v>
      </c>
      <c r="G259" s="253" t="s">
        <v>158</v>
      </c>
      <c r="H259" s="254">
        <v>243.70699999999999</v>
      </c>
      <c r="I259" s="255"/>
      <c r="J259" s="256">
        <f>ROUND(I259*H259,0)</f>
        <v>0</v>
      </c>
      <c r="K259" s="252" t="s">
        <v>159</v>
      </c>
      <c r="L259" s="257"/>
      <c r="M259" s="258" t="s">
        <v>1</v>
      </c>
      <c r="N259" s="259" t="s">
        <v>44</v>
      </c>
      <c r="O259" s="90"/>
      <c r="P259" s="234">
        <f>O259*H259</f>
        <v>0</v>
      </c>
      <c r="Q259" s="234">
        <v>0.0030000000000000001</v>
      </c>
      <c r="R259" s="234">
        <f>Q259*H259</f>
        <v>0.73112100000000002</v>
      </c>
      <c r="S259" s="234">
        <v>0</v>
      </c>
      <c r="T259" s="23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6" t="s">
        <v>191</v>
      </c>
      <c r="AT259" s="236" t="s">
        <v>232</v>
      </c>
      <c r="AU259" s="236" t="s">
        <v>88</v>
      </c>
      <c r="AY259" s="16" t="s">
        <v>153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6" t="s">
        <v>88</v>
      </c>
      <c r="BK259" s="237">
        <f>ROUND(I259*H259,0)</f>
        <v>0</v>
      </c>
      <c r="BL259" s="16" t="s">
        <v>160</v>
      </c>
      <c r="BM259" s="236" t="s">
        <v>419</v>
      </c>
    </row>
    <row r="260" s="13" customFormat="1">
      <c r="A260" s="13"/>
      <c r="B260" s="238"/>
      <c r="C260" s="239"/>
      <c r="D260" s="240" t="s">
        <v>162</v>
      </c>
      <c r="E260" s="241" t="s">
        <v>1</v>
      </c>
      <c r="F260" s="242" t="s">
        <v>420</v>
      </c>
      <c r="G260" s="239"/>
      <c r="H260" s="243">
        <v>243.70699999999999</v>
      </c>
      <c r="I260" s="244"/>
      <c r="J260" s="239"/>
      <c r="K260" s="239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162</v>
      </c>
      <c r="AU260" s="249" t="s">
        <v>88</v>
      </c>
      <c r="AV260" s="13" t="s">
        <v>88</v>
      </c>
      <c r="AW260" s="13" t="s">
        <v>33</v>
      </c>
      <c r="AX260" s="13" t="s">
        <v>78</v>
      </c>
      <c r="AY260" s="249" t="s">
        <v>153</v>
      </c>
    </row>
    <row r="261" s="2" customFormat="1" ht="37.8" customHeight="1">
      <c r="A261" s="37"/>
      <c r="B261" s="38"/>
      <c r="C261" s="225" t="s">
        <v>421</v>
      </c>
      <c r="D261" s="225" t="s">
        <v>155</v>
      </c>
      <c r="E261" s="226" t="s">
        <v>422</v>
      </c>
      <c r="F261" s="227" t="s">
        <v>423</v>
      </c>
      <c r="G261" s="228" t="s">
        <v>158</v>
      </c>
      <c r="H261" s="229">
        <v>1808.9670000000001</v>
      </c>
      <c r="I261" s="230"/>
      <c r="J261" s="231">
        <f>ROUND(I261*H261,0)</f>
        <v>0</v>
      </c>
      <c r="K261" s="227" t="s">
        <v>159</v>
      </c>
      <c r="L261" s="43"/>
      <c r="M261" s="232" t="s">
        <v>1</v>
      </c>
      <c r="N261" s="233" t="s">
        <v>44</v>
      </c>
      <c r="O261" s="90"/>
      <c r="P261" s="234">
        <f>O261*H261</f>
        <v>0</v>
      </c>
      <c r="Q261" s="234">
        <v>8.0000000000000007E-05</v>
      </c>
      <c r="R261" s="234">
        <f>Q261*H261</f>
        <v>0.14471736000000002</v>
      </c>
      <c r="S261" s="234">
        <v>0</v>
      </c>
      <c r="T261" s="23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6" t="s">
        <v>160</v>
      </c>
      <c r="AT261" s="236" t="s">
        <v>155</v>
      </c>
      <c r="AU261" s="236" t="s">
        <v>88</v>
      </c>
      <c r="AY261" s="16" t="s">
        <v>153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6" t="s">
        <v>88</v>
      </c>
      <c r="BK261" s="237">
        <f>ROUND(I261*H261,0)</f>
        <v>0</v>
      </c>
      <c r="BL261" s="16" t="s">
        <v>160</v>
      </c>
      <c r="BM261" s="236" t="s">
        <v>424</v>
      </c>
    </row>
    <row r="262" s="13" customFormat="1">
      <c r="A262" s="13"/>
      <c r="B262" s="238"/>
      <c r="C262" s="239"/>
      <c r="D262" s="240" t="s">
        <v>162</v>
      </c>
      <c r="E262" s="241" t="s">
        <v>1</v>
      </c>
      <c r="F262" s="242" t="s">
        <v>425</v>
      </c>
      <c r="G262" s="239"/>
      <c r="H262" s="243">
        <v>1808.9670000000001</v>
      </c>
      <c r="I262" s="244"/>
      <c r="J262" s="239"/>
      <c r="K262" s="239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162</v>
      </c>
      <c r="AU262" s="249" t="s">
        <v>88</v>
      </c>
      <c r="AV262" s="13" t="s">
        <v>88</v>
      </c>
      <c r="AW262" s="13" t="s">
        <v>33</v>
      </c>
      <c r="AX262" s="13" t="s">
        <v>78</v>
      </c>
      <c r="AY262" s="249" t="s">
        <v>153</v>
      </c>
    </row>
    <row r="263" s="2" customFormat="1" ht="37.8" customHeight="1">
      <c r="A263" s="37"/>
      <c r="B263" s="38"/>
      <c r="C263" s="225" t="s">
        <v>426</v>
      </c>
      <c r="D263" s="225" t="s">
        <v>155</v>
      </c>
      <c r="E263" s="226" t="s">
        <v>427</v>
      </c>
      <c r="F263" s="227" t="s">
        <v>428</v>
      </c>
      <c r="G263" s="228" t="s">
        <v>158</v>
      </c>
      <c r="H263" s="229">
        <v>168.73599999999999</v>
      </c>
      <c r="I263" s="230"/>
      <c r="J263" s="231">
        <f>ROUND(I263*H263,0)</f>
        <v>0</v>
      </c>
      <c r="K263" s="227" t="s">
        <v>159</v>
      </c>
      <c r="L263" s="43"/>
      <c r="M263" s="232" t="s">
        <v>1</v>
      </c>
      <c r="N263" s="233" t="s">
        <v>44</v>
      </c>
      <c r="O263" s="90"/>
      <c r="P263" s="234">
        <f>O263*H263</f>
        <v>0</v>
      </c>
      <c r="Q263" s="234">
        <v>8.0000000000000007E-05</v>
      </c>
      <c r="R263" s="234">
        <f>Q263*H263</f>
        <v>0.01349888</v>
      </c>
      <c r="S263" s="234">
        <v>0</v>
      </c>
      <c r="T263" s="23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6" t="s">
        <v>160</v>
      </c>
      <c r="AT263" s="236" t="s">
        <v>155</v>
      </c>
      <c r="AU263" s="236" t="s">
        <v>88</v>
      </c>
      <c r="AY263" s="16" t="s">
        <v>153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6" t="s">
        <v>88</v>
      </c>
      <c r="BK263" s="237">
        <f>ROUND(I263*H263,0)</f>
        <v>0</v>
      </c>
      <c r="BL263" s="16" t="s">
        <v>160</v>
      </c>
      <c r="BM263" s="236" t="s">
        <v>429</v>
      </c>
    </row>
    <row r="264" s="13" customFormat="1">
      <c r="A264" s="13"/>
      <c r="B264" s="238"/>
      <c r="C264" s="239"/>
      <c r="D264" s="240" t="s">
        <v>162</v>
      </c>
      <c r="E264" s="241" t="s">
        <v>1</v>
      </c>
      <c r="F264" s="242" t="s">
        <v>430</v>
      </c>
      <c r="G264" s="239"/>
      <c r="H264" s="243">
        <v>168.73599999999999</v>
      </c>
      <c r="I264" s="244"/>
      <c r="J264" s="239"/>
      <c r="K264" s="239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162</v>
      </c>
      <c r="AU264" s="249" t="s">
        <v>88</v>
      </c>
      <c r="AV264" s="13" t="s">
        <v>88</v>
      </c>
      <c r="AW264" s="13" t="s">
        <v>33</v>
      </c>
      <c r="AX264" s="13" t="s">
        <v>78</v>
      </c>
      <c r="AY264" s="249" t="s">
        <v>153</v>
      </c>
    </row>
    <row r="265" s="2" customFormat="1" ht="24.15" customHeight="1">
      <c r="A265" s="37"/>
      <c r="B265" s="38"/>
      <c r="C265" s="225" t="s">
        <v>431</v>
      </c>
      <c r="D265" s="225" t="s">
        <v>155</v>
      </c>
      <c r="E265" s="226" t="s">
        <v>432</v>
      </c>
      <c r="F265" s="227" t="s">
        <v>433</v>
      </c>
      <c r="G265" s="228" t="s">
        <v>352</v>
      </c>
      <c r="H265" s="229">
        <v>355.51999999999998</v>
      </c>
      <c r="I265" s="230"/>
      <c r="J265" s="231">
        <f>ROUND(I265*H265,0)</f>
        <v>0</v>
      </c>
      <c r="K265" s="227" t="s">
        <v>159</v>
      </c>
      <c r="L265" s="43"/>
      <c r="M265" s="232" t="s">
        <v>1</v>
      </c>
      <c r="N265" s="233" t="s">
        <v>44</v>
      </c>
      <c r="O265" s="90"/>
      <c r="P265" s="234">
        <f>O265*H265</f>
        <v>0</v>
      </c>
      <c r="Q265" s="234">
        <v>3.0000000000000001E-05</v>
      </c>
      <c r="R265" s="234">
        <f>Q265*H265</f>
        <v>0.010665599999999999</v>
      </c>
      <c r="S265" s="234">
        <v>0</v>
      </c>
      <c r="T265" s="23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6" t="s">
        <v>160</v>
      </c>
      <c r="AT265" s="236" t="s">
        <v>155</v>
      </c>
      <c r="AU265" s="236" t="s">
        <v>88</v>
      </c>
      <c r="AY265" s="16" t="s">
        <v>153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6" t="s">
        <v>88</v>
      </c>
      <c r="BK265" s="237">
        <f>ROUND(I265*H265,0)</f>
        <v>0</v>
      </c>
      <c r="BL265" s="16" t="s">
        <v>160</v>
      </c>
      <c r="BM265" s="236" t="s">
        <v>434</v>
      </c>
    </row>
    <row r="266" s="13" customFormat="1">
      <c r="A266" s="13"/>
      <c r="B266" s="238"/>
      <c r="C266" s="239"/>
      <c r="D266" s="240" t="s">
        <v>162</v>
      </c>
      <c r="E266" s="241" t="s">
        <v>1</v>
      </c>
      <c r="F266" s="242" t="s">
        <v>435</v>
      </c>
      <c r="G266" s="239"/>
      <c r="H266" s="243">
        <v>77.530000000000001</v>
      </c>
      <c r="I266" s="244"/>
      <c r="J266" s="239"/>
      <c r="K266" s="239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162</v>
      </c>
      <c r="AU266" s="249" t="s">
        <v>88</v>
      </c>
      <c r="AV266" s="13" t="s">
        <v>88</v>
      </c>
      <c r="AW266" s="13" t="s">
        <v>33</v>
      </c>
      <c r="AX266" s="13" t="s">
        <v>78</v>
      </c>
      <c r="AY266" s="249" t="s">
        <v>153</v>
      </c>
    </row>
    <row r="267" s="13" customFormat="1">
      <c r="A267" s="13"/>
      <c r="B267" s="238"/>
      <c r="C267" s="239"/>
      <c r="D267" s="240" t="s">
        <v>162</v>
      </c>
      <c r="E267" s="241" t="s">
        <v>1</v>
      </c>
      <c r="F267" s="242" t="s">
        <v>436</v>
      </c>
      <c r="G267" s="239"/>
      <c r="H267" s="243">
        <v>265.39999999999998</v>
      </c>
      <c r="I267" s="244"/>
      <c r="J267" s="239"/>
      <c r="K267" s="239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162</v>
      </c>
      <c r="AU267" s="249" t="s">
        <v>88</v>
      </c>
      <c r="AV267" s="13" t="s">
        <v>88</v>
      </c>
      <c r="AW267" s="13" t="s">
        <v>33</v>
      </c>
      <c r="AX267" s="13" t="s">
        <v>78</v>
      </c>
      <c r="AY267" s="249" t="s">
        <v>153</v>
      </c>
    </row>
    <row r="268" s="13" customFormat="1">
      <c r="A268" s="13"/>
      <c r="B268" s="238"/>
      <c r="C268" s="239"/>
      <c r="D268" s="240" t="s">
        <v>162</v>
      </c>
      <c r="E268" s="241" t="s">
        <v>1</v>
      </c>
      <c r="F268" s="242" t="s">
        <v>437</v>
      </c>
      <c r="G268" s="239"/>
      <c r="H268" s="243">
        <v>12.59</v>
      </c>
      <c r="I268" s="244"/>
      <c r="J268" s="239"/>
      <c r="K268" s="239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162</v>
      </c>
      <c r="AU268" s="249" t="s">
        <v>88</v>
      </c>
      <c r="AV268" s="13" t="s">
        <v>88</v>
      </c>
      <c r="AW268" s="13" t="s">
        <v>33</v>
      </c>
      <c r="AX268" s="13" t="s">
        <v>78</v>
      </c>
      <c r="AY268" s="249" t="s">
        <v>153</v>
      </c>
    </row>
    <row r="269" s="2" customFormat="1" ht="24.15" customHeight="1">
      <c r="A269" s="37"/>
      <c r="B269" s="38"/>
      <c r="C269" s="250" t="s">
        <v>438</v>
      </c>
      <c r="D269" s="250" t="s">
        <v>232</v>
      </c>
      <c r="E269" s="251" t="s">
        <v>439</v>
      </c>
      <c r="F269" s="252" t="s">
        <v>440</v>
      </c>
      <c r="G269" s="253" t="s">
        <v>352</v>
      </c>
      <c r="H269" s="254">
        <v>99.132000000000005</v>
      </c>
      <c r="I269" s="255"/>
      <c r="J269" s="256">
        <f>ROUND(I269*H269,0)</f>
        <v>0</v>
      </c>
      <c r="K269" s="252" t="s">
        <v>159</v>
      </c>
      <c r="L269" s="257"/>
      <c r="M269" s="258" t="s">
        <v>1</v>
      </c>
      <c r="N269" s="259" t="s">
        <v>44</v>
      </c>
      <c r="O269" s="90"/>
      <c r="P269" s="234">
        <f>O269*H269</f>
        <v>0</v>
      </c>
      <c r="Q269" s="234">
        <v>0.00050000000000000001</v>
      </c>
      <c r="R269" s="234">
        <f>Q269*H269</f>
        <v>0.049566000000000006</v>
      </c>
      <c r="S269" s="234">
        <v>0</v>
      </c>
      <c r="T269" s="23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6" t="s">
        <v>191</v>
      </c>
      <c r="AT269" s="236" t="s">
        <v>232</v>
      </c>
      <c r="AU269" s="236" t="s">
        <v>88</v>
      </c>
      <c r="AY269" s="16" t="s">
        <v>153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6" t="s">
        <v>88</v>
      </c>
      <c r="BK269" s="237">
        <f>ROUND(I269*H269,0)</f>
        <v>0</v>
      </c>
      <c r="BL269" s="16" t="s">
        <v>160</v>
      </c>
      <c r="BM269" s="236" t="s">
        <v>441</v>
      </c>
    </row>
    <row r="270" s="13" customFormat="1">
      <c r="A270" s="13"/>
      <c r="B270" s="238"/>
      <c r="C270" s="239"/>
      <c r="D270" s="240" t="s">
        <v>162</v>
      </c>
      <c r="E270" s="241" t="s">
        <v>1</v>
      </c>
      <c r="F270" s="242" t="s">
        <v>442</v>
      </c>
      <c r="G270" s="239"/>
      <c r="H270" s="243">
        <v>99.132000000000005</v>
      </c>
      <c r="I270" s="244"/>
      <c r="J270" s="239"/>
      <c r="K270" s="239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162</v>
      </c>
      <c r="AU270" s="249" t="s">
        <v>88</v>
      </c>
      <c r="AV270" s="13" t="s">
        <v>88</v>
      </c>
      <c r="AW270" s="13" t="s">
        <v>33</v>
      </c>
      <c r="AX270" s="13" t="s">
        <v>78</v>
      </c>
      <c r="AY270" s="249" t="s">
        <v>153</v>
      </c>
    </row>
    <row r="271" s="2" customFormat="1" ht="24.15" customHeight="1">
      <c r="A271" s="37"/>
      <c r="B271" s="38"/>
      <c r="C271" s="250" t="s">
        <v>443</v>
      </c>
      <c r="D271" s="250" t="s">
        <v>232</v>
      </c>
      <c r="E271" s="251" t="s">
        <v>444</v>
      </c>
      <c r="F271" s="252" t="s">
        <v>445</v>
      </c>
      <c r="G271" s="253" t="s">
        <v>352</v>
      </c>
      <c r="H271" s="254">
        <v>47.520000000000003</v>
      </c>
      <c r="I271" s="255"/>
      <c r="J271" s="256">
        <f>ROUND(I271*H271,0)</f>
        <v>0</v>
      </c>
      <c r="K271" s="252" t="s">
        <v>159</v>
      </c>
      <c r="L271" s="257"/>
      <c r="M271" s="258" t="s">
        <v>1</v>
      </c>
      <c r="N271" s="259" t="s">
        <v>44</v>
      </c>
      <c r="O271" s="90"/>
      <c r="P271" s="234">
        <f>O271*H271</f>
        <v>0</v>
      </c>
      <c r="Q271" s="234">
        <v>0.00020000000000000001</v>
      </c>
      <c r="R271" s="234">
        <f>Q271*H271</f>
        <v>0.0095040000000000003</v>
      </c>
      <c r="S271" s="234">
        <v>0</v>
      </c>
      <c r="T271" s="23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6" t="s">
        <v>191</v>
      </c>
      <c r="AT271" s="236" t="s">
        <v>232</v>
      </c>
      <c r="AU271" s="236" t="s">
        <v>88</v>
      </c>
      <c r="AY271" s="16" t="s">
        <v>153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6" t="s">
        <v>88</v>
      </c>
      <c r="BK271" s="237">
        <f>ROUND(I271*H271,0)</f>
        <v>0</v>
      </c>
      <c r="BL271" s="16" t="s">
        <v>160</v>
      </c>
      <c r="BM271" s="236" t="s">
        <v>446</v>
      </c>
    </row>
    <row r="272" s="13" customFormat="1">
      <c r="A272" s="13"/>
      <c r="B272" s="238"/>
      <c r="C272" s="239"/>
      <c r="D272" s="240" t="s">
        <v>162</v>
      </c>
      <c r="E272" s="241" t="s">
        <v>1</v>
      </c>
      <c r="F272" s="242" t="s">
        <v>447</v>
      </c>
      <c r="G272" s="239"/>
      <c r="H272" s="243">
        <v>47.520000000000003</v>
      </c>
      <c r="I272" s="244"/>
      <c r="J272" s="239"/>
      <c r="K272" s="239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162</v>
      </c>
      <c r="AU272" s="249" t="s">
        <v>88</v>
      </c>
      <c r="AV272" s="13" t="s">
        <v>88</v>
      </c>
      <c r="AW272" s="13" t="s">
        <v>33</v>
      </c>
      <c r="AX272" s="13" t="s">
        <v>78</v>
      </c>
      <c r="AY272" s="249" t="s">
        <v>153</v>
      </c>
    </row>
    <row r="273" s="2" customFormat="1" ht="24.15" customHeight="1">
      <c r="A273" s="37"/>
      <c r="B273" s="38"/>
      <c r="C273" s="250" t="s">
        <v>448</v>
      </c>
      <c r="D273" s="250" t="s">
        <v>232</v>
      </c>
      <c r="E273" s="251" t="s">
        <v>449</v>
      </c>
      <c r="F273" s="252" t="s">
        <v>450</v>
      </c>
      <c r="G273" s="253" t="s">
        <v>352</v>
      </c>
      <c r="H273" s="254">
        <v>202.84</v>
      </c>
      <c r="I273" s="255"/>
      <c r="J273" s="256">
        <f>ROUND(I273*H273,0)</f>
        <v>0</v>
      </c>
      <c r="K273" s="252" t="s">
        <v>159</v>
      </c>
      <c r="L273" s="257"/>
      <c r="M273" s="258" t="s">
        <v>1</v>
      </c>
      <c r="N273" s="259" t="s">
        <v>44</v>
      </c>
      <c r="O273" s="90"/>
      <c r="P273" s="234">
        <f>O273*H273</f>
        <v>0</v>
      </c>
      <c r="Q273" s="234">
        <v>0.00024000000000000001</v>
      </c>
      <c r="R273" s="234">
        <f>Q273*H273</f>
        <v>0.048681600000000005</v>
      </c>
      <c r="S273" s="234">
        <v>0</v>
      </c>
      <c r="T273" s="23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6" t="s">
        <v>191</v>
      </c>
      <c r="AT273" s="236" t="s">
        <v>232</v>
      </c>
      <c r="AU273" s="236" t="s">
        <v>88</v>
      </c>
      <c r="AY273" s="16" t="s">
        <v>153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6" t="s">
        <v>88</v>
      </c>
      <c r="BK273" s="237">
        <f>ROUND(I273*H273,0)</f>
        <v>0</v>
      </c>
      <c r="BL273" s="16" t="s">
        <v>160</v>
      </c>
      <c r="BM273" s="236" t="s">
        <v>451</v>
      </c>
    </row>
    <row r="274" s="13" customFormat="1">
      <c r="A274" s="13"/>
      <c r="B274" s="238"/>
      <c r="C274" s="239"/>
      <c r="D274" s="240" t="s">
        <v>162</v>
      </c>
      <c r="E274" s="241" t="s">
        <v>1</v>
      </c>
      <c r="F274" s="242" t="s">
        <v>452</v>
      </c>
      <c r="G274" s="239"/>
      <c r="H274" s="243">
        <v>202.84</v>
      </c>
      <c r="I274" s="244"/>
      <c r="J274" s="239"/>
      <c r="K274" s="239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162</v>
      </c>
      <c r="AU274" s="249" t="s">
        <v>88</v>
      </c>
      <c r="AV274" s="13" t="s">
        <v>88</v>
      </c>
      <c r="AW274" s="13" t="s">
        <v>33</v>
      </c>
      <c r="AX274" s="13" t="s">
        <v>78</v>
      </c>
      <c r="AY274" s="249" t="s">
        <v>153</v>
      </c>
    </row>
    <row r="275" s="2" customFormat="1" ht="24.15" customHeight="1">
      <c r="A275" s="37"/>
      <c r="B275" s="38"/>
      <c r="C275" s="250" t="s">
        <v>453</v>
      </c>
      <c r="D275" s="250" t="s">
        <v>232</v>
      </c>
      <c r="E275" s="251" t="s">
        <v>454</v>
      </c>
      <c r="F275" s="252" t="s">
        <v>455</v>
      </c>
      <c r="G275" s="253" t="s">
        <v>352</v>
      </c>
      <c r="H275" s="254">
        <v>41.579999999999998</v>
      </c>
      <c r="I275" s="255"/>
      <c r="J275" s="256">
        <f>ROUND(I275*H275,0)</f>
        <v>0</v>
      </c>
      <c r="K275" s="252" t="s">
        <v>159</v>
      </c>
      <c r="L275" s="257"/>
      <c r="M275" s="258" t="s">
        <v>1</v>
      </c>
      <c r="N275" s="259" t="s">
        <v>44</v>
      </c>
      <c r="O275" s="90"/>
      <c r="P275" s="234">
        <f>O275*H275</f>
        <v>0</v>
      </c>
      <c r="Q275" s="234">
        <v>0.00032000000000000003</v>
      </c>
      <c r="R275" s="234">
        <f>Q275*H275</f>
        <v>0.013305600000000001</v>
      </c>
      <c r="S275" s="234">
        <v>0</v>
      </c>
      <c r="T275" s="23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6" t="s">
        <v>191</v>
      </c>
      <c r="AT275" s="236" t="s">
        <v>232</v>
      </c>
      <c r="AU275" s="236" t="s">
        <v>88</v>
      </c>
      <c r="AY275" s="16" t="s">
        <v>153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6" t="s">
        <v>88</v>
      </c>
      <c r="BK275" s="237">
        <f>ROUND(I275*H275,0)</f>
        <v>0</v>
      </c>
      <c r="BL275" s="16" t="s">
        <v>160</v>
      </c>
      <c r="BM275" s="236" t="s">
        <v>456</v>
      </c>
    </row>
    <row r="276" s="13" customFormat="1">
      <c r="A276" s="13"/>
      <c r="B276" s="238"/>
      <c r="C276" s="239"/>
      <c r="D276" s="240" t="s">
        <v>162</v>
      </c>
      <c r="E276" s="241" t="s">
        <v>1</v>
      </c>
      <c r="F276" s="242" t="s">
        <v>457</v>
      </c>
      <c r="G276" s="239"/>
      <c r="H276" s="243">
        <v>41.579999999999998</v>
      </c>
      <c r="I276" s="244"/>
      <c r="J276" s="239"/>
      <c r="K276" s="239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162</v>
      </c>
      <c r="AU276" s="249" t="s">
        <v>88</v>
      </c>
      <c r="AV276" s="13" t="s">
        <v>88</v>
      </c>
      <c r="AW276" s="13" t="s">
        <v>33</v>
      </c>
      <c r="AX276" s="13" t="s">
        <v>78</v>
      </c>
      <c r="AY276" s="249" t="s">
        <v>153</v>
      </c>
    </row>
    <row r="277" s="2" customFormat="1" ht="16.5" customHeight="1">
      <c r="A277" s="37"/>
      <c r="B277" s="38"/>
      <c r="C277" s="225" t="s">
        <v>458</v>
      </c>
      <c r="D277" s="225" t="s">
        <v>155</v>
      </c>
      <c r="E277" s="226" t="s">
        <v>459</v>
      </c>
      <c r="F277" s="227" t="s">
        <v>460</v>
      </c>
      <c r="G277" s="228" t="s">
        <v>352</v>
      </c>
      <c r="H277" s="229">
        <v>2434.98</v>
      </c>
      <c r="I277" s="230"/>
      <c r="J277" s="231">
        <f>ROUND(I277*H277,0)</f>
        <v>0</v>
      </c>
      <c r="K277" s="227" t="s">
        <v>159</v>
      </c>
      <c r="L277" s="43"/>
      <c r="M277" s="232" t="s">
        <v>1</v>
      </c>
      <c r="N277" s="233" t="s">
        <v>44</v>
      </c>
      <c r="O277" s="90"/>
      <c r="P277" s="234">
        <f>O277*H277</f>
        <v>0</v>
      </c>
      <c r="Q277" s="234">
        <v>0</v>
      </c>
      <c r="R277" s="234">
        <f>Q277*H277</f>
        <v>0</v>
      </c>
      <c r="S277" s="234">
        <v>0</v>
      </c>
      <c r="T277" s="23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6" t="s">
        <v>160</v>
      </c>
      <c r="AT277" s="236" t="s">
        <v>155</v>
      </c>
      <c r="AU277" s="236" t="s">
        <v>88</v>
      </c>
      <c r="AY277" s="16" t="s">
        <v>153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6" t="s">
        <v>88</v>
      </c>
      <c r="BK277" s="237">
        <f>ROUND(I277*H277,0)</f>
        <v>0</v>
      </c>
      <c r="BL277" s="16" t="s">
        <v>160</v>
      </c>
      <c r="BM277" s="236" t="s">
        <v>461</v>
      </c>
    </row>
    <row r="278" s="14" customFormat="1">
      <c r="A278" s="14"/>
      <c r="B278" s="260"/>
      <c r="C278" s="261"/>
      <c r="D278" s="240" t="s">
        <v>162</v>
      </c>
      <c r="E278" s="262" t="s">
        <v>1</v>
      </c>
      <c r="F278" s="263" t="s">
        <v>462</v>
      </c>
      <c r="G278" s="261"/>
      <c r="H278" s="262" t="s">
        <v>1</v>
      </c>
      <c r="I278" s="264"/>
      <c r="J278" s="261"/>
      <c r="K278" s="261"/>
      <c r="L278" s="265"/>
      <c r="M278" s="266"/>
      <c r="N278" s="267"/>
      <c r="O278" s="267"/>
      <c r="P278" s="267"/>
      <c r="Q278" s="267"/>
      <c r="R278" s="267"/>
      <c r="S278" s="267"/>
      <c r="T278" s="26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9" t="s">
        <v>162</v>
      </c>
      <c r="AU278" s="269" t="s">
        <v>88</v>
      </c>
      <c r="AV278" s="14" t="s">
        <v>8</v>
      </c>
      <c r="AW278" s="14" t="s">
        <v>33</v>
      </c>
      <c r="AX278" s="14" t="s">
        <v>78</v>
      </c>
      <c r="AY278" s="269" t="s">
        <v>153</v>
      </c>
    </row>
    <row r="279" s="14" customFormat="1">
      <c r="A279" s="14"/>
      <c r="B279" s="260"/>
      <c r="C279" s="261"/>
      <c r="D279" s="240" t="s">
        <v>162</v>
      </c>
      <c r="E279" s="262" t="s">
        <v>1</v>
      </c>
      <c r="F279" s="263" t="s">
        <v>463</v>
      </c>
      <c r="G279" s="261"/>
      <c r="H279" s="262" t="s">
        <v>1</v>
      </c>
      <c r="I279" s="264"/>
      <c r="J279" s="261"/>
      <c r="K279" s="261"/>
      <c r="L279" s="265"/>
      <c r="M279" s="266"/>
      <c r="N279" s="267"/>
      <c r="O279" s="267"/>
      <c r="P279" s="267"/>
      <c r="Q279" s="267"/>
      <c r="R279" s="267"/>
      <c r="S279" s="267"/>
      <c r="T279" s="26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9" t="s">
        <v>162</v>
      </c>
      <c r="AU279" s="269" t="s">
        <v>88</v>
      </c>
      <c r="AV279" s="14" t="s">
        <v>8</v>
      </c>
      <c r="AW279" s="14" t="s">
        <v>33</v>
      </c>
      <c r="AX279" s="14" t="s">
        <v>78</v>
      </c>
      <c r="AY279" s="269" t="s">
        <v>153</v>
      </c>
    </row>
    <row r="280" s="13" customFormat="1">
      <c r="A280" s="13"/>
      <c r="B280" s="238"/>
      <c r="C280" s="239"/>
      <c r="D280" s="240" t="s">
        <v>162</v>
      </c>
      <c r="E280" s="241" t="s">
        <v>1</v>
      </c>
      <c r="F280" s="242" t="s">
        <v>464</v>
      </c>
      <c r="G280" s="239"/>
      <c r="H280" s="243">
        <v>68.540000000000006</v>
      </c>
      <c r="I280" s="244"/>
      <c r="J280" s="239"/>
      <c r="K280" s="239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162</v>
      </c>
      <c r="AU280" s="249" t="s">
        <v>88</v>
      </c>
      <c r="AV280" s="13" t="s">
        <v>88</v>
      </c>
      <c r="AW280" s="13" t="s">
        <v>33</v>
      </c>
      <c r="AX280" s="13" t="s">
        <v>78</v>
      </c>
      <c r="AY280" s="249" t="s">
        <v>153</v>
      </c>
    </row>
    <row r="281" s="13" customFormat="1">
      <c r="A281" s="13"/>
      <c r="B281" s="238"/>
      <c r="C281" s="239"/>
      <c r="D281" s="240" t="s">
        <v>162</v>
      </c>
      <c r="E281" s="241" t="s">
        <v>1</v>
      </c>
      <c r="F281" s="242" t="s">
        <v>465</v>
      </c>
      <c r="G281" s="239"/>
      <c r="H281" s="243">
        <v>239.19999999999999</v>
      </c>
      <c r="I281" s="244"/>
      <c r="J281" s="239"/>
      <c r="K281" s="239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162</v>
      </c>
      <c r="AU281" s="249" t="s">
        <v>88</v>
      </c>
      <c r="AV281" s="13" t="s">
        <v>88</v>
      </c>
      <c r="AW281" s="13" t="s">
        <v>33</v>
      </c>
      <c r="AX281" s="13" t="s">
        <v>78</v>
      </c>
      <c r="AY281" s="249" t="s">
        <v>153</v>
      </c>
    </row>
    <row r="282" s="13" customFormat="1">
      <c r="A282" s="13"/>
      <c r="B282" s="238"/>
      <c r="C282" s="239"/>
      <c r="D282" s="240" t="s">
        <v>162</v>
      </c>
      <c r="E282" s="241" t="s">
        <v>1</v>
      </c>
      <c r="F282" s="242" t="s">
        <v>466</v>
      </c>
      <c r="G282" s="239"/>
      <c r="H282" s="243">
        <v>26.399999999999999</v>
      </c>
      <c r="I282" s="244"/>
      <c r="J282" s="239"/>
      <c r="K282" s="239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162</v>
      </c>
      <c r="AU282" s="249" t="s">
        <v>88</v>
      </c>
      <c r="AV282" s="13" t="s">
        <v>88</v>
      </c>
      <c r="AW282" s="13" t="s">
        <v>33</v>
      </c>
      <c r="AX282" s="13" t="s">
        <v>78</v>
      </c>
      <c r="AY282" s="249" t="s">
        <v>153</v>
      </c>
    </row>
    <row r="283" s="13" customFormat="1">
      <c r="A283" s="13"/>
      <c r="B283" s="238"/>
      <c r="C283" s="239"/>
      <c r="D283" s="240" t="s">
        <v>162</v>
      </c>
      <c r="E283" s="241" t="s">
        <v>1</v>
      </c>
      <c r="F283" s="242" t="s">
        <v>467</v>
      </c>
      <c r="G283" s="239"/>
      <c r="H283" s="243">
        <v>82.840000000000003</v>
      </c>
      <c r="I283" s="244"/>
      <c r="J283" s="239"/>
      <c r="K283" s="239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162</v>
      </c>
      <c r="AU283" s="249" t="s">
        <v>88</v>
      </c>
      <c r="AV283" s="13" t="s">
        <v>88</v>
      </c>
      <c r="AW283" s="13" t="s">
        <v>33</v>
      </c>
      <c r="AX283" s="13" t="s">
        <v>78</v>
      </c>
      <c r="AY283" s="249" t="s">
        <v>153</v>
      </c>
    </row>
    <row r="284" s="14" customFormat="1">
      <c r="A284" s="14"/>
      <c r="B284" s="260"/>
      <c r="C284" s="261"/>
      <c r="D284" s="240" t="s">
        <v>162</v>
      </c>
      <c r="E284" s="262" t="s">
        <v>1</v>
      </c>
      <c r="F284" s="263" t="s">
        <v>468</v>
      </c>
      <c r="G284" s="261"/>
      <c r="H284" s="262" t="s">
        <v>1</v>
      </c>
      <c r="I284" s="264"/>
      <c r="J284" s="261"/>
      <c r="K284" s="261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162</v>
      </c>
      <c r="AU284" s="269" t="s">
        <v>88</v>
      </c>
      <c r="AV284" s="14" t="s">
        <v>8</v>
      </c>
      <c r="AW284" s="14" t="s">
        <v>33</v>
      </c>
      <c r="AX284" s="14" t="s">
        <v>78</v>
      </c>
      <c r="AY284" s="269" t="s">
        <v>153</v>
      </c>
    </row>
    <row r="285" s="13" customFormat="1">
      <c r="A285" s="13"/>
      <c r="B285" s="238"/>
      <c r="C285" s="239"/>
      <c r="D285" s="240" t="s">
        <v>162</v>
      </c>
      <c r="E285" s="241" t="s">
        <v>1</v>
      </c>
      <c r="F285" s="242" t="s">
        <v>469</v>
      </c>
      <c r="G285" s="239"/>
      <c r="H285" s="243">
        <v>142.59999999999999</v>
      </c>
      <c r="I285" s="244"/>
      <c r="J285" s="239"/>
      <c r="K285" s="239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162</v>
      </c>
      <c r="AU285" s="249" t="s">
        <v>88</v>
      </c>
      <c r="AV285" s="13" t="s">
        <v>88</v>
      </c>
      <c r="AW285" s="13" t="s">
        <v>33</v>
      </c>
      <c r="AX285" s="13" t="s">
        <v>78</v>
      </c>
      <c r="AY285" s="249" t="s">
        <v>153</v>
      </c>
    </row>
    <row r="286" s="13" customFormat="1">
      <c r="A286" s="13"/>
      <c r="B286" s="238"/>
      <c r="C286" s="239"/>
      <c r="D286" s="240" t="s">
        <v>162</v>
      </c>
      <c r="E286" s="241" t="s">
        <v>1</v>
      </c>
      <c r="F286" s="242" t="s">
        <v>470</v>
      </c>
      <c r="G286" s="239"/>
      <c r="H286" s="243">
        <v>10.800000000000001</v>
      </c>
      <c r="I286" s="244"/>
      <c r="J286" s="239"/>
      <c r="K286" s="239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162</v>
      </c>
      <c r="AU286" s="249" t="s">
        <v>88</v>
      </c>
      <c r="AV286" s="13" t="s">
        <v>88</v>
      </c>
      <c r="AW286" s="13" t="s">
        <v>33</v>
      </c>
      <c r="AX286" s="13" t="s">
        <v>78</v>
      </c>
      <c r="AY286" s="249" t="s">
        <v>153</v>
      </c>
    </row>
    <row r="287" s="14" customFormat="1">
      <c r="A287" s="14"/>
      <c r="B287" s="260"/>
      <c r="C287" s="261"/>
      <c r="D287" s="240" t="s">
        <v>162</v>
      </c>
      <c r="E287" s="262" t="s">
        <v>1</v>
      </c>
      <c r="F287" s="263" t="s">
        <v>471</v>
      </c>
      <c r="G287" s="261"/>
      <c r="H287" s="262" t="s">
        <v>1</v>
      </c>
      <c r="I287" s="264"/>
      <c r="J287" s="261"/>
      <c r="K287" s="261"/>
      <c r="L287" s="265"/>
      <c r="M287" s="266"/>
      <c r="N287" s="267"/>
      <c r="O287" s="267"/>
      <c r="P287" s="267"/>
      <c r="Q287" s="267"/>
      <c r="R287" s="267"/>
      <c r="S287" s="267"/>
      <c r="T287" s="26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9" t="s">
        <v>162</v>
      </c>
      <c r="AU287" s="269" t="s">
        <v>88</v>
      </c>
      <c r="AV287" s="14" t="s">
        <v>8</v>
      </c>
      <c r="AW287" s="14" t="s">
        <v>33</v>
      </c>
      <c r="AX287" s="14" t="s">
        <v>78</v>
      </c>
      <c r="AY287" s="269" t="s">
        <v>153</v>
      </c>
    </row>
    <row r="288" s="13" customFormat="1">
      <c r="A288" s="13"/>
      <c r="B288" s="238"/>
      <c r="C288" s="239"/>
      <c r="D288" s="240" t="s">
        <v>162</v>
      </c>
      <c r="E288" s="241" t="s">
        <v>1</v>
      </c>
      <c r="F288" s="242" t="s">
        <v>472</v>
      </c>
      <c r="G288" s="239"/>
      <c r="H288" s="243">
        <v>182.40000000000001</v>
      </c>
      <c r="I288" s="244"/>
      <c r="J288" s="239"/>
      <c r="K288" s="239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162</v>
      </c>
      <c r="AU288" s="249" t="s">
        <v>88</v>
      </c>
      <c r="AV288" s="13" t="s">
        <v>88</v>
      </c>
      <c r="AW288" s="13" t="s">
        <v>33</v>
      </c>
      <c r="AX288" s="13" t="s">
        <v>78</v>
      </c>
      <c r="AY288" s="249" t="s">
        <v>153</v>
      </c>
    </row>
    <row r="289" s="13" customFormat="1">
      <c r="A289" s="13"/>
      <c r="B289" s="238"/>
      <c r="C289" s="239"/>
      <c r="D289" s="240" t="s">
        <v>162</v>
      </c>
      <c r="E289" s="241" t="s">
        <v>1</v>
      </c>
      <c r="F289" s="242" t="s">
        <v>473</v>
      </c>
      <c r="G289" s="239"/>
      <c r="H289" s="243">
        <v>235.19999999999999</v>
      </c>
      <c r="I289" s="244"/>
      <c r="J289" s="239"/>
      <c r="K289" s="239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162</v>
      </c>
      <c r="AU289" s="249" t="s">
        <v>88</v>
      </c>
      <c r="AV289" s="13" t="s">
        <v>88</v>
      </c>
      <c r="AW289" s="13" t="s">
        <v>33</v>
      </c>
      <c r="AX289" s="13" t="s">
        <v>78</v>
      </c>
      <c r="AY289" s="249" t="s">
        <v>153</v>
      </c>
    </row>
    <row r="290" s="13" customFormat="1">
      <c r="A290" s="13"/>
      <c r="B290" s="238"/>
      <c r="C290" s="239"/>
      <c r="D290" s="240" t="s">
        <v>162</v>
      </c>
      <c r="E290" s="241" t="s">
        <v>1</v>
      </c>
      <c r="F290" s="242" t="s">
        <v>474</v>
      </c>
      <c r="G290" s="239"/>
      <c r="H290" s="243">
        <v>92.760000000000005</v>
      </c>
      <c r="I290" s="244"/>
      <c r="J290" s="239"/>
      <c r="K290" s="239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162</v>
      </c>
      <c r="AU290" s="249" t="s">
        <v>88</v>
      </c>
      <c r="AV290" s="13" t="s">
        <v>88</v>
      </c>
      <c r="AW290" s="13" t="s">
        <v>33</v>
      </c>
      <c r="AX290" s="13" t="s">
        <v>78</v>
      </c>
      <c r="AY290" s="249" t="s">
        <v>153</v>
      </c>
    </row>
    <row r="291" s="14" customFormat="1">
      <c r="A291" s="14"/>
      <c r="B291" s="260"/>
      <c r="C291" s="261"/>
      <c r="D291" s="240" t="s">
        <v>162</v>
      </c>
      <c r="E291" s="262" t="s">
        <v>1</v>
      </c>
      <c r="F291" s="263" t="s">
        <v>475</v>
      </c>
      <c r="G291" s="261"/>
      <c r="H291" s="262" t="s">
        <v>1</v>
      </c>
      <c r="I291" s="264"/>
      <c r="J291" s="261"/>
      <c r="K291" s="261"/>
      <c r="L291" s="265"/>
      <c r="M291" s="266"/>
      <c r="N291" s="267"/>
      <c r="O291" s="267"/>
      <c r="P291" s="267"/>
      <c r="Q291" s="267"/>
      <c r="R291" s="267"/>
      <c r="S291" s="267"/>
      <c r="T291" s="26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9" t="s">
        <v>162</v>
      </c>
      <c r="AU291" s="269" t="s">
        <v>88</v>
      </c>
      <c r="AV291" s="14" t="s">
        <v>8</v>
      </c>
      <c r="AW291" s="14" t="s">
        <v>33</v>
      </c>
      <c r="AX291" s="14" t="s">
        <v>78</v>
      </c>
      <c r="AY291" s="269" t="s">
        <v>153</v>
      </c>
    </row>
    <row r="292" s="13" customFormat="1">
      <c r="A292" s="13"/>
      <c r="B292" s="238"/>
      <c r="C292" s="239"/>
      <c r="D292" s="240" t="s">
        <v>162</v>
      </c>
      <c r="E292" s="241" t="s">
        <v>1</v>
      </c>
      <c r="F292" s="242" t="s">
        <v>476</v>
      </c>
      <c r="G292" s="239"/>
      <c r="H292" s="243">
        <v>689</v>
      </c>
      <c r="I292" s="244"/>
      <c r="J292" s="239"/>
      <c r="K292" s="239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162</v>
      </c>
      <c r="AU292" s="249" t="s">
        <v>88</v>
      </c>
      <c r="AV292" s="13" t="s">
        <v>88</v>
      </c>
      <c r="AW292" s="13" t="s">
        <v>33</v>
      </c>
      <c r="AX292" s="13" t="s">
        <v>78</v>
      </c>
      <c r="AY292" s="249" t="s">
        <v>153</v>
      </c>
    </row>
    <row r="293" s="13" customFormat="1">
      <c r="A293" s="13"/>
      <c r="B293" s="238"/>
      <c r="C293" s="239"/>
      <c r="D293" s="240" t="s">
        <v>162</v>
      </c>
      <c r="E293" s="241" t="s">
        <v>1</v>
      </c>
      <c r="F293" s="242" t="s">
        <v>477</v>
      </c>
      <c r="G293" s="239"/>
      <c r="H293" s="243">
        <v>485.38</v>
      </c>
      <c r="I293" s="244"/>
      <c r="J293" s="239"/>
      <c r="K293" s="239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162</v>
      </c>
      <c r="AU293" s="249" t="s">
        <v>88</v>
      </c>
      <c r="AV293" s="13" t="s">
        <v>88</v>
      </c>
      <c r="AW293" s="13" t="s">
        <v>33</v>
      </c>
      <c r="AX293" s="13" t="s">
        <v>78</v>
      </c>
      <c r="AY293" s="249" t="s">
        <v>153</v>
      </c>
    </row>
    <row r="294" s="13" customFormat="1">
      <c r="A294" s="13"/>
      <c r="B294" s="238"/>
      <c r="C294" s="239"/>
      <c r="D294" s="240" t="s">
        <v>162</v>
      </c>
      <c r="E294" s="241" t="s">
        <v>1</v>
      </c>
      <c r="F294" s="242" t="s">
        <v>478</v>
      </c>
      <c r="G294" s="239"/>
      <c r="H294" s="243">
        <v>18.34</v>
      </c>
      <c r="I294" s="244"/>
      <c r="J294" s="239"/>
      <c r="K294" s="239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162</v>
      </c>
      <c r="AU294" s="249" t="s">
        <v>88</v>
      </c>
      <c r="AV294" s="13" t="s">
        <v>88</v>
      </c>
      <c r="AW294" s="13" t="s">
        <v>33</v>
      </c>
      <c r="AX294" s="13" t="s">
        <v>78</v>
      </c>
      <c r="AY294" s="249" t="s">
        <v>153</v>
      </c>
    </row>
    <row r="295" s="13" customFormat="1">
      <c r="A295" s="13"/>
      <c r="B295" s="238"/>
      <c r="C295" s="239"/>
      <c r="D295" s="240" t="s">
        <v>162</v>
      </c>
      <c r="E295" s="241" t="s">
        <v>1</v>
      </c>
      <c r="F295" s="242" t="s">
        <v>479</v>
      </c>
      <c r="G295" s="239"/>
      <c r="H295" s="243">
        <v>65.200000000000003</v>
      </c>
      <c r="I295" s="244"/>
      <c r="J295" s="239"/>
      <c r="K295" s="239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162</v>
      </c>
      <c r="AU295" s="249" t="s">
        <v>88</v>
      </c>
      <c r="AV295" s="13" t="s">
        <v>88</v>
      </c>
      <c r="AW295" s="13" t="s">
        <v>33</v>
      </c>
      <c r="AX295" s="13" t="s">
        <v>78</v>
      </c>
      <c r="AY295" s="249" t="s">
        <v>153</v>
      </c>
    </row>
    <row r="296" s="13" customFormat="1">
      <c r="A296" s="13"/>
      <c r="B296" s="238"/>
      <c r="C296" s="239"/>
      <c r="D296" s="240" t="s">
        <v>162</v>
      </c>
      <c r="E296" s="241" t="s">
        <v>1</v>
      </c>
      <c r="F296" s="242" t="s">
        <v>480</v>
      </c>
      <c r="G296" s="239"/>
      <c r="H296" s="243">
        <v>96.319999999999993</v>
      </c>
      <c r="I296" s="244"/>
      <c r="J296" s="239"/>
      <c r="K296" s="239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162</v>
      </c>
      <c r="AU296" s="249" t="s">
        <v>88</v>
      </c>
      <c r="AV296" s="13" t="s">
        <v>88</v>
      </c>
      <c r="AW296" s="13" t="s">
        <v>33</v>
      </c>
      <c r="AX296" s="13" t="s">
        <v>78</v>
      </c>
      <c r="AY296" s="249" t="s">
        <v>153</v>
      </c>
    </row>
    <row r="297" s="2" customFormat="1" ht="24.15" customHeight="1">
      <c r="A297" s="37"/>
      <c r="B297" s="38"/>
      <c r="C297" s="250" t="s">
        <v>481</v>
      </c>
      <c r="D297" s="250" t="s">
        <v>232</v>
      </c>
      <c r="E297" s="251" t="s">
        <v>482</v>
      </c>
      <c r="F297" s="252" t="s">
        <v>483</v>
      </c>
      <c r="G297" s="253" t="s">
        <v>352</v>
      </c>
      <c r="H297" s="254">
        <v>458.678</v>
      </c>
      <c r="I297" s="255"/>
      <c r="J297" s="256">
        <f>ROUND(I297*H297,0)</f>
        <v>0</v>
      </c>
      <c r="K297" s="252" t="s">
        <v>159</v>
      </c>
      <c r="L297" s="257"/>
      <c r="M297" s="258" t="s">
        <v>1</v>
      </c>
      <c r="N297" s="259" t="s">
        <v>44</v>
      </c>
      <c r="O297" s="90"/>
      <c r="P297" s="234">
        <f>O297*H297</f>
        <v>0</v>
      </c>
      <c r="Q297" s="234">
        <v>0.00010000000000000001</v>
      </c>
      <c r="R297" s="234">
        <f>Q297*H297</f>
        <v>0.0458678</v>
      </c>
      <c r="S297" s="234">
        <v>0</v>
      </c>
      <c r="T297" s="23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6" t="s">
        <v>191</v>
      </c>
      <c r="AT297" s="236" t="s">
        <v>232</v>
      </c>
      <c r="AU297" s="236" t="s">
        <v>88</v>
      </c>
      <c r="AY297" s="16" t="s">
        <v>153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6" t="s">
        <v>88</v>
      </c>
      <c r="BK297" s="237">
        <f>ROUND(I297*H297,0)</f>
        <v>0</v>
      </c>
      <c r="BL297" s="16" t="s">
        <v>160</v>
      </c>
      <c r="BM297" s="236" t="s">
        <v>484</v>
      </c>
    </row>
    <row r="298" s="13" customFormat="1">
      <c r="A298" s="13"/>
      <c r="B298" s="238"/>
      <c r="C298" s="239"/>
      <c r="D298" s="240" t="s">
        <v>162</v>
      </c>
      <c r="E298" s="241" t="s">
        <v>1</v>
      </c>
      <c r="F298" s="242" t="s">
        <v>485</v>
      </c>
      <c r="G298" s="239"/>
      <c r="H298" s="243">
        <v>458.678</v>
      </c>
      <c r="I298" s="244"/>
      <c r="J298" s="239"/>
      <c r="K298" s="239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162</v>
      </c>
      <c r="AU298" s="249" t="s">
        <v>88</v>
      </c>
      <c r="AV298" s="13" t="s">
        <v>88</v>
      </c>
      <c r="AW298" s="13" t="s">
        <v>33</v>
      </c>
      <c r="AX298" s="13" t="s">
        <v>78</v>
      </c>
      <c r="AY298" s="249" t="s">
        <v>153</v>
      </c>
    </row>
    <row r="299" s="2" customFormat="1" ht="24.15" customHeight="1">
      <c r="A299" s="37"/>
      <c r="B299" s="38"/>
      <c r="C299" s="250" t="s">
        <v>486</v>
      </c>
      <c r="D299" s="250" t="s">
        <v>232</v>
      </c>
      <c r="E299" s="251" t="s">
        <v>487</v>
      </c>
      <c r="F299" s="252" t="s">
        <v>488</v>
      </c>
      <c r="G299" s="253" t="s">
        <v>352</v>
      </c>
      <c r="H299" s="254">
        <v>71.719999999999999</v>
      </c>
      <c r="I299" s="255"/>
      <c r="J299" s="256">
        <f>ROUND(I299*H299,0)</f>
        <v>0</v>
      </c>
      <c r="K299" s="252" t="s">
        <v>159</v>
      </c>
      <c r="L299" s="257"/>
      <c r="M299" s="258" t="s">
        <v>1</v>
      </c>
      <c r="N299" s="259" t="s">
        <v>44</v>
      </c>
      <c r="O299" s="90"/>
      <c r="P299" s="234">
        <f>O299*H299</f>
        <v>0</v>
      </c>
      <c r="Q299" s="234">
        <v>0.00050000000000000001</v>
      </c>
      <c r="R299" s="234">
        <f>Q299*H299</f>
        <v>0.035860000000000003</v>
      </c>
      <c r="S299" s="234">
        <v>0</v>
      </c>
      <c r="T299" s="23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6" t="s">
        <v>191</v>
      </c>
      <c r="AT299" s="236" t="s">
        <v>232</v>
      </c>
      <c r="AU299" s="236" t="s">
        <v>88</v>
      </c>
      <c r="AY299" s="16" t="s">
        <v>153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6" t="s">
        <v>88</v>
      </c>
      <c r="BK299" s="237">
        <f>ROUND(I299*H299,0)</f>
        <v>0</v>
      </c>
      <c r="BL299" s="16" t="s">
        <v>160</v>
      </c>
      <c r="BM299" s="236" t="s">
        <v>489</v>
      </c>
    </row>
    <row r="300" s="13" customFormat="1">
      <c r="A300" s="13"/>
      <c r="B300" s="238"/>
      <c r="C300" s="239"/>
      <c r="D300" s="240" t="s">
        <v>162</v>
      </c>
      <c r="E300" s="241" t="s">
        <v>1</v>
      </c>
      <c r="F300" s="242" t="s">
        <v>490</v>
      </c>
      <c r="G300" s="239"/>
      <c r="H300" s="243">
        <v>71.719999999999999</v>
      </c>
      <c r="I300" s="244"/>
      <c r="J300" s="239"/>
      <c r="K300" s="239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162</v>
      </c>
      <c r="AU300" s="249" t="s">
        <v>88</v>
      </c>
      <c r="AV300" s="13" t="s">
        <v>88</v>
      </c>
      <c r="AW300" s="13" t="s">
        <v>33</v>
      </c>
      <c r="AX300" s="13" t="s">
        <v>78</v>
      </c>
      <c r="AY300" s="249" t="s">
        <v>153</v>
      </c>
    </row>
    <row r="301" s="2" customFormat="1" ht="24.15" customHeight="1">
      <c r="A301" s="37"/>
      <c r="B301" s="38"/>
      <c r="C301" s="250" t="s">
        <v>210</v>
      </c>
      <c r="D301" s="250" t="s">
        <v>232</v>
      </c>
      <c r="E301" s="251" t="s">
        <v>491</v>
      </c>
      <c r="F301" s="252" t="s">
        <v>492</v>
      </c>
      <c r="G301" s="253" t="s">
        <v>352</v>
      </c>
      <c r="H301" s="254">
        <v>1311.992</v>
      </c>
      <c r="I301" s="255"/>
      <c r="J301" s="256">
        <f>ROUND(I301*H301,0)</f>
        <v>0</v>
      </c>
      <c r="K301" s="252" t="s">
        <v>159</v>
      </c>
      <c r="L301" s="257"/>
      <c r="M301" s="258" t="s">
        <v>1</v>
      </c>
      <c r="N301" s="259" t="s">
        <v>44</v>
      </c>
      <c r="O301" s="90"/>
      <c r="P301" s="234">
        <f>O301*H301</f>
        <v>0</v>
      </c>
      <c r="Q301" s="234">
        <v>4.0000000000000003E-05</v>
      </c>
      <c r="R301" s="234">
        <f>Q301*H301</f>
        <v>0.052479680000000001</v>
      </c>
      <c r="S301" s="234">
        <v>0</v>
      </c>
      <c r="T301" s="235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6" t="s">
        <v>191</v>
      </c>
      <c r="AT301" s="236" t="s">
        <v>232</v>
      </c>
      <c r="AU301" s="236" t="s">
        <v>88</v>
      </c>
      <c r="AY301" s="16" t="s">
        <v>153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6" t="s">
        <v>88</v>
      </c>
      <c r="BK301" s="237">
        <f>ROUND(I301*H301,0)</f>
        <v>0</v>
      </c>
      <c r="BL301" s="16" t="s">
        <v>160</v>
      </c>
      <c r="BM301" s="236" t="s">
        <v>493</v>
      </c>
    </row>
    <row r="302" s="13" customFormat="1">
      <c r="A302" s="13"/>
      <c r="B302" s="238"/>
      <c r="C302" s="239"/>
      <c r="D302" s="240" t="s">
        <v>162</v>
      </c>
      <c r="E302" s="241" t="s">
        <v>1</v>
      </c>
      <c r="F302" s="242" t="s">
        <v>494</v>
      </c>
      <c r="G302" s="239"/>
      <c r="H302" s="243">
        <v>1311.992</v>
      </c>
      <c r="I302" s="244"/>
      <c r="J302" s="239"/>
      <c r="K302" s="239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162</v>
      </c>
      <c r="AU302" s="249" t="s">
        <v>88</v>
      </c>
      <c r="AV302" s="13" t="s">
        <v>88</v>
      </c>
      <c r="AW302" s="13" t="s">
        <v>33</v>
      </c>
      <c r="AX302" s="13" t="s">
        <v>78</v>
      </c>
      <c r="AY302" s="249" t="s">
        <v>153</v>
      </c>
    </row>
    <row r="303" s="2" customFormat="1" ht="24.15" customHeight="1">
      <c r="A303" s="37"/>
      <c r="B303" s="38"/>
      <c r="C303" s="250" t="s">
        <v>495</v>
      </c>
      <c r="D303" s="250" t="s">
        <v>232</v>
      </c>
      <c r="E303" s="251" t="s">
        <v>496</v>
      </c>
      <c r="F303" s="252" t="s">
        <v>497</v>
      </c>
      <c r="G303" s="253" t="s">
        <v>352</v>
      </c>
      <c r="H303" s="254">
        <v>168.74000000000001</v>
      </c>
      <c r="I303" s="255"/>
      <c r="J303" s="256">
        <f>ROUND(I303*H303,0)</f>
        <v>0</v>
      </c>
      <c r="K303" s="252" t="s">
        <v>159</v>
      </c>
      <c r="L303" s="257"/>
      <c r="M303" s="258" t="s">
        <v>1</v>
      </c>
      <c r="N303" s="259" t="s">
        <v>44</v>
      </c>
      <c r="O303" s="90"/>
      <c r="P303" s="234">
        <f>O303*H303</f>
        <v>0</v>
      </c>
      <c r="Q303" s="234">
        <v>0.00029999999999999997</v>
      </c>
      <c r="R303" s="234">
        <f>Q303*H303</f>
        <v>0.050622</v>
      </c>
      <c r="S303" s="234">
        <v>0</v>
      </c>
      <c r="T303" s="23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6" t="s">
        <v>191</v>
      </c>
      <c r="AT303" s="236" t="s">
        <v>232</v>
      </c>
      <c r="AU303" s="236" t="s">
        <v>88</v>
      </c>
      <c r="AY303" s="16" t="s">
        <v>153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6" t="s">
        <v>88</v>
      </c>
      <c r="BK303" s="237">
        <f>ROUND(I303*H303,0)</f>
        <v>0</v>
      </c>
      <c r="BL303" s="16" t="s">
        <v>160</v>
      </c>
      <c r="BM303" s="236" t="s">
        <v>498</v>
      </c>
    </row>
    <row r="304" s="13" customFormat="1">
      <c r="A304" s="13"/>
      <c r="B304" s="238"/>
      <c r="C304" s="239"/>
      <c r="D304" s="240" t="s">
        <v>162</v>
      </c>
      <c r="E304" s="241" t="s">
        <v>1</v>
      </c>
      <c r="F304" s="242" t="s">
        <v>499</v>
      </c>
      <c r="G304" s="239"/>
      <c r="H304" s="243">
        <v>168.74000000000001</v>
      </c>
      <c r="I304" s="244"/>
      <c r="J304" s="239"/>
      <c r="K304" s="239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162</v>
      </c>
      <c r="AU304" s="249" t="s">
        <v>88</v>
      </c>
      <c r="AV304" s="13" t="s">
        <v>88</v>
      </c>
      <c r="AW304" s="13" t="s">
        <v>33</v>
      </c>
      <c r="AX304" s="13" t="s">
        <v>78</v>
      </c>
      <c r="AY304" s="249" t="s">
        <v>153</v>
      </c>
    </row>
    <row r="305" s="2" customFormat="1" ht="24.15" customHeight="1">
      <c r="A305" s="37"/>
      <c r="B305" s="38"/>
      <c r="C305" s="250" t="s">
        <v>500</v>
      </c>
      <c r="D305" s="250" t="s">
        <v>232</v>
      </c>
      <c r="E305" s="251" t="s">
        <v>501</v>
      </c>
      <c r="F305" s="252" t="s">
        <v>502</v>
      </c>
      <c r="G305" s="253" t="s">
        <v>352</v>
      </c>
      <c r="H305" s="254">
        <v>561.39599999999996</v>
      </c>
      <c r="I305" s="255"/>
      <c r="J305" s="256">
        <f>ROUND(I305*H305,0)</f>
        <v>0</v>
      </c>
      <c r="K305" s="252" t="s">
        <v>159</v>
      </c>
      <c r="L305" s="257"/>
      <c r="M305" s="258" t="s">
        <v>1</v>
      </c>
      <c r="N305" s="259" t="s">
        <v>44</v>
      </c>
      <c r="O305" s="90"/>
      <c r="P305" s="234">
        <f>O305*H305</f>
        <v>0</v>
      </c>
      <c r="Q305" s="234">
        <v>0.00020000000000000001</v>
      </c>
      <c r="R305" s="234">
        <f>Q305*H305</f>
        <v>0.1122792</v>
      </c>
      <c r="S305" s="234">
        <v>0</v>
      </c>
      <c r="T305" s="23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6" t="s">
        <v>191</v>
      </c>
      <c r="AT305" s="236" t="s">
        <v>232</v>
      </c>
      <c r="AU305" s="236" t="s">
        <v>88</v>
      </c>
      <c r="AY305" s="16" t="s">
        <v>153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6" t="s">
        <v>88</v>
      </c>
      <c r="BK305" s="237">
        <f>ROUND(I305*H305,0)</f>
        <v>0</v>
      </c>
      <c r="BL305" s="16" t="s">
        <v>160</v>
      </c>
      <c r="BM305" s="236" t="s">
        <v>503</v>
      </c>
    </row>
    <row r="306" s="13" customFormat="1">
      <c r="A306" s="13"/>
      <c r="B306" s="238"/>
      <c r="C306" s="239"/>
      <c r="D306" s="240" t="s">
        <v>162</v>
      </c>
      <c r="E306" s="241" t="s">
        <v>1</v>
      </c>
      <c r="F306" s="242" t="s">
        <v>504</v>
      </c>
      <c r="G306" s="239"/>
      <c r="H306" s="243">
        <v>561.39599999999996</v>
      </c>
      <c r="I306" s="244"/>
      <c r="J306" s="239"/>
      <c r="K306" s="239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162</v>
      </c>
      <c r="AU306" s="249" t="s">
        <v>88</v>
      </c>
      <c r="AV306" s="13" t="s">
        <v>88</v>
      </c>
      <c r="AW306" s="13" t="s">
        <v>33</v>
      </c>
      <c r="AX306" s="13" t="s">
        <v>78</v>
      </c>
      <c r="AY306" s="249" t="s">
        <v>153</v>
      </c>
    </row>
    <row r="307" s="2" customFormat="1" ht="24.15" customHeight="1">
      <c r="A307" s="37"/>
      <c r="B307" s="38"/>
      <c r="C307" s="250" t="s">
        <v>505</v>
      </c>
      <c r="D307" s="250" t="s">
        <v>232</v>
      </c>
      <c r="E307" s="251" t="s">
        <v>506</v>
      </c>
      <c r="F307" s="252" t="s">
        <v>507</v>
      </c>
      <c r="G307" s="253" t="s">
        <v>352</v>
      </c>
      <c r="H307" s="254">
        <v>105.952</v>
      </c>
      <c r="I307" s="255"/>
      <c r="J307" s="256">
        <f>ROUND(I307*H307,0)</f>
        <v>0</v>
      </c>
      <c r="K307" s="252" t="s">
        <v>159</v>
      </c>
      <c r="L307" s="257"/>
      <c r="M307" s="258" t="s">
        <v>1</v>
      </c>
      <c r="N307" s="259" t="s">
        <v>44</v>
      </c>
      <c r="O307" s="90"/>
      <c r="P307" s="234">
        <f>O307*H307</f>
        <v>0</v>
      </c>
      <c r="Q307" s="234">
        <v>0.00020000000000000001</v>
      </c>
      <c r="R307" s="234">
        <f>Q307*H307</f>
        <v>0.021190400000000002</v>
      </c>
      <c r="S307" s="234">
        <v>0</v>
      </c>
      <c r="T307" s="23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6" t="s">
        <v>191</v>
      </c>
      <c r="AT307" s="236" t="s">
        <v>232</v>
      </c>
      <c r="AU307" s="236" t="s">
        <v>88</v>
      </c>
      <c r="AY307" s="16" t="s">
        <v>153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6" t="s">
        <v>88</v>
      </c>
      <c r="BK307" s="237">
        <f>ROUND(I307*H307,0)</f>
        <v>0</v>
      </c>
      <c r="BL307" s="16" t="s">
        <v>160</v>
      </c>
      <c r="BM307" s="236" t="s">
        <v>508</v>
      </c>
    </row>
    <row r="308" s="13" customFormat="1">
      <c r="A308" s="13"/>
      <c r="B308" s="238"/>
      <c r="C308" s="239"/>
      <c r="D308" s="240" t="s">
        <v>162</v>
      </c>
      <c r="E308" s="241" t="s">
        <v>1</v>
      </c>
      <c r="F308" s="242" t="s">
        <v>509</v>
      </c>
      <c r="G308" s="239"/>
      <c r="H308" s="243">
        <v>105.952</v>
      </c>
      <c r="I308" s="244"/>
      <c r="J308" s="239"/>
      <c r="K308" s="239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162</v>
      </c>
      <c r="AU308" s="249" t="s">
        <v>88</v>
      </c>
      <c r="AV308" s="13" t="s">
        <v>88</v>
      </c>
      <c r="AW308" s="13" t="s">
        <v>33</v>
      </c>
      <c r="AX308" s="13" t="s">
        <v>78</v>
      </c>
      <c r="AY308" s="249" t="s">
        <v>153</v>
      </c>
    </row>
    <row r="309" s="2" customFormat="1" ht="24.15" customHeight="1">
      <c r="A309" s="37"/>
      <c r="B309" s="38"/>
      <c r="C309" s="225" t="s">
        <v>510</v>
      </c>
      <c r="D309" s="225" t="s">
        <v>155</v>
      </c>
      <c r="E309" s="226" t="s">
        <v>511</v>
      </c>
      <c r="F309" s="227" t="s">
        <v>512</v>
      </c>
      <c r="G309" s="228" t="s">
        <v>158</v>
      </c>
      <c r="H309" s="229">
        <v>2205.538</v>
      </c>
      <c r="I309" s="230"/>
      <c r="J309" s="231">
        <f>ROUND(I309*H309,0)</f>
        <v>0</v>
      </c>
      <c r="K309" s="227" t="s">
        <v>159</v>
      </c>
      <c r="L309" s="43"/>
      <c r="M309" s="232" t="s">
        <v>1</v>
      </c>
      <c r="N309" s="233" t="s">
        <v>44</v>
      </c>
      <c r="O309" s="90"/>
      <c r="P309" s="234">
        <f>O309*H309</f>
        <v>0</v>
      </c>
      <c r="Q309" s="234">
        <v>0.0048599999999999997</v>
      </c>
      <c r="R309" s="234">
        <f>Q309*H309</f>
        <v>10.718914679999999</v>
      </c>
      <c r="S309" s="234">
        <v>0</v>
      </c>
      <c r="T309" s="23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6" t="s">
        <v>160</v>
      </c>
      <c r="AT309" s="236" t="s">
        <v>155</v>
      </c>
      <c r="AU309" s="236" t="s">
        <v>88</v>
      </c>
      <c r="AY309" s="16" t="s">
        <v>153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6" t="s">
        <v>88</v>
      </c>
      <c r="BK309" s="237">
        <f>ROUND(I309*H309,0)</f>
        <v>0</v>
      </c>
      <c r="BL309" s="16" t="s">
        <v>160</v>
      </c>
      <c r="BM309" s="236" t="s">
        <v>513</v>
      </c>
    </row>
    <row r="310" s="13" customFormat="1">
      <c r="A310" s="13"/>
      <c r="B310" s="238"/>
      <c r="C310" s="239"/>
      <c r="D310" s="240" t="s">
        <v>162</v>
      </c>
      <c r="E310" s="241" t="s">
        <v>1</v>
      </c>
      <c r="F310" s="242" t="s">
        <v>514</v>
      </c>
      <c r="G310" s="239"/>
      <c r="H310" s="243">
        <v>206.41</v>
      </c>
      <c r="I310" s="244"/>
      <c r="J310" s="239"/>
      <c r="K310" s="239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162</v>
      </c>
      <c r="AU310" s="249" t="s">
        <v>88</v>
      </c>
      <c r="AV310" s="13" t="s">
        <v>88</v>
      </c>
      <c r="AW310" s="13" t="s">
        <v>33</v>
      </c>
      <c r="AX310" s="13" t="s">
        <v>78</v>
      </c>
      <c r="AY310" s="249" t="s">
        <v>153</v>
      </c>
    </row>
    <row r="311" s="13" customFormat="1">
      <c r="A311" s="13"/>
      <c r="B311" s="238"/>
      <c r="C311" s="239"/>
      <c r="D311" s="240" t="s">
        <v>162</v>
      </c>
      <c r="E311" s="241" t="s">
        <v>1</v>
      </c>
      <c r="F311" s="242" t="s">
        <v>515</v>
      </c>
      <c r="G311" s="239"/>
      <c r="H311" s="243">
        <v>340.16199999999998</v>
      </c>
      <c r="I311" s="244"/>
      <c r="J311" s="239"/>
      <c r="K311" s="239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162</v>
      </c>
      <c r="AU311" s="249" t="s">
        <v>88</v>
      </c>
      <c r="AV311" s="13" t="s">
        <v>88</v>
      </c>
      <c r="AW311" s="13" t="s">
        <v>33</v>
      </c>
      <c r="AX311" s="13" t="s">
        <v>78</v>
      </c>
      <c r="AY311" s="249" t="s">
        <v>153</v>
      </c>
    </row>
    <row r="312" s="13" customFormat="1">
      <c r="A312" s="13"/>
      <c r="B312" s="238"/>
      <c r="C312" s="239"/>
      <c r="D312" s="240" t="s">
        <v>162</v>
      </c>
      <c r="E312" s="241" t="s">
        <v>1</v>
      </c>
      <c r="F312" s="242" t="s">
        <v>281</v>
      </c>
      <c r="G312" s="239"/>
      <c r="H312" s="243">
        <v>1285.1679999999999</v>
      </c>
      <c r="I312" s="244"/>
      <c r="J312" s="239"/>
      <c r="K312" s="239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162</v>
      </c>
      <c r="AU312" s="249" t="s">
        <v>88</v>
      </c>
      <c r="AV312" s="13" t="s">
        <v>88</v>
      </c>
      <c r="AW312" s="13" t="s">
        <v>33</v>
      </c>
      <c r="AX312" s="13" t="s">
        <v>78</v>
      </c>
      <c r="AY312" s="249" t="s">
        <v>153</v>
      </c>
    </row>
    <row r="313" s="13" customFormat="1">
      <c r="A313" s="13"/>
      <c r="B313" s="238"/>
      <c r="C313" s="239"/>
      <c r="D313" s="240" t="s">
        <v>162</v>
      </c>
      <c r="E313" s="241" t="s">
        <v>1</v>
      </c>
      <c r="F313" s="242" t="s">
        <v>282</v>
      </c>
      <c r="G313" s="239"/>
      <c r="H313" s="243">
        <v>216.90100000000001</v>
      </c>
      <c r="I313" s="244"/>
      <c r="J313" s="239"/>
      <c r="K313" s="239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162</v>
      </c>
      <c r="AU313" s="249" t="s">
        <v>88</v>
      </c>
      <c r="AV313" s="13" t="s">
        <v>88</v>
      </c>
      <c r="AW313" s="13" t="s">
        <v>33</v>
      </c>
      <c r="AX313" s="13" t="s">
        <v>78</v>
      </c>
      <c r="AY313" s="249" t="s">
        <v>153</v>
      </c>
    </row>
    <row r="314" s="13" customFormat="1">
      <c r="A314" s="13"/>
      <c r="B314" s="238"/>
      <c r="C314" s="239"/>
      <c r="D314" s="240" t="s">
        <v>162</v>
      </c>
      <c r="E314" s="241" t="s">
        <v>1</v>
      </c>
      <c r="F314" s="242" t="s">
        <v>516</v>
      </c>
      <c r="G314" s="239"/>
      <c r="H314" s="243">
        <v>116.051</v>
      </c>
      <c r="I314" s="244"/>
      <c r="J314" s="239"/>
      <c r="K314" s="239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162</v>
      </c>
      <c r="AU314" s="249" t="s">
        <v>88</v>
      </c>
      <c r="AV314" s="13" t="s">
        <v>88</v>
      </c>
      <c r="AW314" s="13" t="s">
        <v>33</v>
      </c>
      <c r="AX314" s="13" t="s">
        <v>78</v>
      </c>
      <c r="AY314" s="249" t="s">
        <v>153</v>
      </c>
    </row>
    <row r="315" s="13" customFormat="1">
      <c r="A315" s="13"/>
      <c r="B315" s="238"/>
      <c r="C315" s="239"/>
      <c r="D315" s="240" t="s">
        <v>162</v>
      </c>
      <c r="E315" s="241" t="s">
        <v>1</v>
      </c>
      <c r="F315" s="242" t="s">
        <v>517</v>
      </c>
      <c r="G315" s="239"/>
      <c r="H315" s="243">
        <v>40.845999999999997</v>
      </c>
      <c r="I315" s="244"/>
      <c r="J315" s="239"/>
      <c r="K315" s="239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162</v>
      </c>
      <c r="AU315" s="249" t="s">
        <v>88</v>
      </c>
      <c r="AV315" s="13" t="s">
        <v>88</v>
      </c>
      <c r="AW315" s="13" t="s">
        <v>33</v>
      </c>
      <c r="AX315" s="13" t="s">
        <v>78</v>
      </c>
      <c r="AY315" s="249" t="s">
        <v>153</v>
      </c>
    </row>
    <row r="316" s="2" customFormat="1" ht="24.15" customHeight="1">
      <c r="A316" s="37"/>
      <c r="B316" s="38"/>
      <c r="C316" s="225" t="s">
        <v>518</v>
      </c>
      <c r="D316" s="225" t="s">
        <v>155</v>
      </c>
      <c r="E316" s="226" t="s">
        <v>519</v>
      </c>
      <c r="F316" s="227" t="s">
        <v>520</v>
      </c>
      <c r="G316" s="228" t="s">
        <v>158</v>
      </c>
      <c r="H316" s="229">
        <v>206.41</v>
      </c>
      <c r="I316" s="230"/>
      <c r="J316" s="231">
        <f>ROUND(I316*H316,0)</f>
        <v>0</v>
      </c>
      <c r="K316" s="227" t="s">
        <v>159</v>
      </c>
      <c r="L316" s="43"/>
      <c r="M316" s="232" t="s">
        <v>1</v>
      </c>
      <c r="N316" s="233" t="s">
        <v>44</v>
      </c>
      <c r="O316" s="90"/>
      <c r="P316" s="234">
        <f>O316*H316</f>
        <v>0</v>
      </c>
      <c r="Q316" s="234">
        <v>0.0057000000000000002</v>
      </c>
      <c r="R316" s="234">
        <f>Q316*H316</f>
        <v>1.1765369999999999</v>
      </c>
      <c r="S316" s="234">
        <v>0</v>
      </c>
      <c r="T316" s="23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6" t="s">
        <v>160</v>
      </c>
      <c r="AT316" s="236" t="s">
        <v>155</v>
      </c>
      <c r="AU316" s="236" t="s">
        <v>88</v>
      </c>
      <c r="AY316" s="16" t="s">
        <v>153</v>
      </c>
      <c r="BE316" s="237">
        <f>IF(N316="základní",J316,0)</f>
        <v>0</v>
      </c>
      <c r="BF316" s="237">
        <f>IF(N316="snížená",J316,0)</f>
        <v>0</v>
      </c>
      <c r="BG316" s="237">
        <f>IF(N316="zákl. přenesená",J316,0)</f>
        <v>0</v>
      </c>
      <c r="BH316" s="237">
        <f>IF(N316="sníž. přenesená",J316,0)</f>
        <v>0</v>
      </c>
      <c r="BI316" s="237">
        <f>IF(N316="nulová",J316,0)</f>
        <v>0</v>
      </c>
      <c r="BJ316" s="16" t="s">
        <v>88</v>
      </c>
      <c r="BK316" s="237">
        <f>ROUND(I316*H316,0)</f>
        <v>0</v>
      </c>
      <c r="BL316" s="16" t="s">
        <v>160</v>
      </c>
      <c r="BM316" s="236" t="s">
        <v>521</v>
      </c>
    </row>
    <row r="317" s="13" customFormat="1">
      <c r="A317" s="13"/>
      <c r="B317" s="238"/>
      <c r="C317" s="239"/>
      <c r="D317" s="240" t="s">
        <v>162</v>
      </c>
      <c r="E317" s="241" t="s">
        <v>1</v>
      </c>
      <c r="F317" s="242" t="s">
        <v>273</v>
      </c>
      <c r="G317" s="239"/>
      <c r="H317" s="243">
        <v>186.34200000000001</v>
      </c>
      <c r="I317" s="244"/>
      <c r="J317" s="239"/>
      <c r="K317" s="239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162</v>
      </c>
      <c r="AU317" s="249" t="s">
        <v>88</v>
      </c>
      <c r="AV317" s="13" t="s">
        <v>88</v>
      </c>
      <c r="AW317" s="13" t="s">
        <v>33</v>
      </c>
      <c r="AX317" s="13" t="s">
        <v>78</v>
      </c>
      <c r="AY317" s="249" t="s">
        <v>153</v>
      </c>
    </row>
    <row r="318" s="13" customFormat="1">
      <c r="A318" s="13"/>
      <c r="B318" s="238"/>
      <c r="C318" s="239"/>
      <c r="D318" s="240" t="s">
        <v>162</v>
      </c>
      <c r="E318" s="241" t="s">
        <v>1</v>
      </c>
      <c r="F318" s="242" t="s">
        <v>522</v>
      </c>
      <c r="G318" s="239"/>
      <c r="H318" s="243">
        <v>20.068000000000001</v>
      </c>
      <c r="I318" s="244"/>
      <c r="J318" s="239"/>
      <c r="K318" s="239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162</v>
      </c>
      <c r="AU318" s="249" t="s">
        <v>88</v>
      </c>
      <c r="AV318" s="13" t="s">
        <v>88</v>
      </c>
      <c r="AW318" s="13" t="s">
        <v>33</v>
      </c>
      <c r="AX318" s="13" t="s">
        <v>78</v>
      </c>
      <c r="AY318" s="249" t="s">
        <v>153</v>
      </c>
    </row>
    <row r="319" s="2" customFormat="1" ht="24.15" customHeight="1">
      <c r="A319" s="37"/>
      <c r="B319" s="38"/>
      <c r="C319" s="225" t="s">
        <v>523</v>
      </c>
      <c r="D319" s="225" t="s">
        <v>155</v>
      </c>
      <c r="E319" s="226" t="s">
        <v>524</v>
      </c>
      <c r="F319" s="227" t="s">
        <v>525</v>
      </c>
      <c r="G319" s="228" t="s">
        <v>158</v>
      </c>
      <c r="H319" s="229">
        <v>2053.2269999999999</v>
      </c>
      <c r="I319" s="230"/>
      <c r="J319" s="231">
        <f>ROUND(I319*H319,0)</f>
        <v>0</v>
      </c>
      <c r="K319" s="227" t="s">
        <v>159</v>
      </c>
      <c r="L319" s="43"/>
      <c r="M319" s="232" t="s">
        <v>1</v>
      </c>
      <c r="N319" s="233" t="s">
        <v>44</v>
      </c>
      <c r="O319" s="90"/>
      <c r="P319" s="234">
        <f>O319*H319</f>
        <v>0</v>
      </c>
      <c r="Q319" s="234">
        <v>0.0033</v>
      </c>
      <c r="R319" s="234">
        <f>Q319*H319</f>
        <v>6.7756490999999999</v>
      </c>
      <c r="S319" s="234">
        <v>0</v>
      </c>
      <c r="T319" s="23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6" t="s">
        <v>160</v>
      </c>
      <c r="AT319" s="236" t="s">
        <v>155</v>
      </c>
      <c r="AU319" s="236" t="s">
        <v>88</v>
      </c>
      <c r="AY319" s="16" t="s">
        <v>153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6" t="s">
        <v>88</v>
      </c>
      <c r="BK319" s="237">
        <f>ROUND(I319*H319,0)</f>
        <v>0</v>
      </c>
      <c r="BL319" s="16" t="s">
        <v>160</v>
      </c>
      <c r="BM319" s="236" t="s">
        <v>526</v>
      </c>
    </row>
    <row r="320" s="13" customFormat="1">
      <c r="A320" s="13"/>
      <c r="B320" s="238"/>
      <c r="C320" s="239"/>
      <c r="D320" s="240" t="s">
        <v>162</v>
      </c>
      <c r="E320" s="241" t="s">
        <v>1</v>
      </c>
      <c r="F320" s="242" t="s">
        <v>279</v>
      </c>
      <c r="G320" s="239"/>
      <c r="H320" s="243">
        <v>1.234</v>
      </c>
      <c r="I320" s="244"/>
      <c r="J320" s="239"/>
      <c r="K320" s="239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162</v>
      </c>
      <c r="AU320" s="249" t="s">
        <v>88</v>
      </c>
      <c r="AV320" s="13" t="s">
        <v>88</v>
      </c>
      <c r="AW320" s="13" t="s">
        <v>33</v>
      </c>
      <c r="AX320" s="13" t="s">
        <v>78</v>
      </c>
      <c r="AY320" s="249" t="s">
        <v>153</v>
      </c>
    </row>
    <row r="321" s="13" customFormat="1">
      <c r="A321" s="13"/>
      <c r="B321" s="238"/>
      <c r="C321" s="239"/>
      <c r="D321" s="240" t="s">
        <v>162</v>
      </c>
      <c r="E321" s="241" t="s">
        <v>1</v>
      </c>
      <c r="F321" s="242" t="s">
        <v>280</v>
      </c>
      <c r="G321" s="239"/>
      <c r="H321" s="243">
        <v>317.822</v>
      </c>
      <c r="I321" s="244"/>
      <c r="J321" s="239"/>
      <c r="K321" s="239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162</v>
      </c>
      <c r="AU321" s="249" t="s">
        <v>88</v>
      </c>
      <c r="AV321" s="13" t="s">
        <v>88</v>
      </c>
      <c r="AW321" s="13" t="s">
        <v>33</v>
      </c>
      <c r="AX321" s="13" t="s">
        <v>78</v>
      </c>
      <c r="AY321" s="249" t="s">
        <v>153</v>
      </c>
    </row>
    <row r="322" s="13" customFormat="1">
      <c r="A322" s="13"/>
      <c r="B322" s="238"/>
      <c r="C322" s="239"/>
      <c r="D322" s="240" t="s">
        <v>162</v>
      </c>
      <c r="E322" s="241" t="s">
        <v>1</v>
      </c>
      <c r="F322" s="242" t="s">
        <v>281</v>
      </c>
      <c r="G322" s="239"/>
      <c r="H322" s="243">
        <v>1285.1679999999999</v>
      </c>
      <c r="I322" s="244"/>
      <c r="J322" s="239"/>
      <c r="K322" s="239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162</v>
      </c>
      <c r="AU322" s="249" t="s">
        <v>88</v>
      </c>
      <c r="AV322" s="13" t="s">
        <v>88</v>
      </c>
      <c r="AW322" s="13" t="s">
        <v>33</v>
      </c>
      <c r="AX322" s="13" t="s">
        <v>78</v>
      </c>
      <c r="AY322" s="249" t="s">
        <v>153</v>
      </c>
    </row>
    <row r="323" s="13" customFormat="1">
      <c r="A323" s="13"/>
      <c r="B323" s="238"/>
      <c r="C323" s="239"/>
      <c r="D323" s="240" t="s">
        <v>162</v>
      </c>
      <c r="E323" s="241" t="s">
        <v>1</v>
      </c>
      <c r="F323" s="242" t="s">
        <v>282</v>
      </c>
      <c r="G323" s="239"/>
      <c r="H323" s="243">
        <v>216.90100000000001</v>
      </c>
      <c r="I323" s="244"/>
      <c r="J323" s="239"/>
      <c r="K323" s="239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162</v>
      </c>
      <c r="AU323" s="249" t="s">
        <v>88</v>
      </c>
      <c r="AV323" s="13" t="s">
        <v>88</v>
      </c>
      <c r="AW323" s="13" t="s">
        <v>33</v>
      </c>
      <c r="AX323" s="13" t="s">
        <v>78</v>
      </c>
      <c r="AY323" s="249" t="s">
        <v>153</v>
      </c>
    </row>
    <row r="324" s="13" customFormat="1">
      <c r="A324" s="13"/>
      <c r="B324" s="238"/>
      <c r="C324" s="239"/>
      <c r="D324" s="240" t="s">
        <v>162</v>
      </c>
      <c r="E324" s="241" t="s">
        <v>1</v>
      </c>
      <c r="F324" s="242" t="s">
        <v>283</v>
      </c>
      <c r="G324" s="239"/>
      <c r="H324" s="243">
        <v>232.102</v>
      </c>
      <c r="I324" s="244"/>
      <c r="J324" s="239"/>
      <c r="K324" s="239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162</v>
      </c>
      <c r="AU324" s="249" t="s">
        <v>88</v>
      </c>
      <c r="AV324" s="13" t="s">
        <v>88</v>
      </c>
      <c r="AW324" s="13" t="s">
        <v>33</v>
      </c>
      <c r="AX324" s="13" t="s">
        <v>78</v>
      </c>
      <c r="AY324" s="249" t="s">
        <v>153</v>
      </c>
    </row>
    <row r="325" s="2" customFormat="1" ht="24.15" customHeight="1">
      <c r="A325" s="37"/>
      <c r="B325" s="38"/>
      <c r="C325" s="225" t="s">
        <v>527</v>
      </c>
      <c r="D325" s="225" t="s">
        <v>155</v>
      </c>
      <c r="E325" s="226" t="s">
        <v>528</v>
      </c>
      <c r="F325" s="227" t="s">
        <v>529</v>
      </c>
      <c r="G325" s="228" t="s">
        <v>352</v>
      </c>
      <c r="H325" s="229">
        <v>1224.2000000000001</v>
      </c>
      <c r="I325" s="230"/>
      <c r="J325" s="231">
        <f>ROUND(I325*H325,0)</f>
        <v>0</v>
      </c>
      <c r="K325" s="227" t="s">
        <v>159</v>
      </c>
      <c r="L325" s="43"/>
      <c r="M325" s="232" t="s">
        <v>1</v>
      </c>
      <c r="N325" s="233" t="s">
        <v>44</v>
      </c>
      <c r="O325" s="90"/>
      <c r="P325" s="234">
        <f>O325*H325</f>
        <v>0</v>
      </c>
      <c r="Q325" s="234">
        <v>0.00071000000000000002</v>
      </c>
      <c r="R325" s="234">
        <f>Q325*H325</f>
        <v>0.86918200000000001</v>
      </c>
      <c r="S325" s="234">
        <v>0</v>
      </c>
      <c r="T325" s="23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6" t="s">
        <v>160</v>
      </c>
      <c r="AT325" s="236" t="s">
        <v>155</v>
      </c>
      <c r="AU325" s="236" t="s">
        <v>88</v>
      </c>
      <c r="AY325" s="16" t="s">
        <v>153</v>
      </c>
      <c r="BE325" s="237">
        <f>IF(N325="základní",J325,0)</f>
        <v>0</v>
      </c>
      <c r="BF325" s="237">
        <f>IF(N325="snížená",J325,0)</f>
        <v>0</v>
      </c>
      <c r="BG325" s="237">
        <f>IF(N325="zákl. přenesená",J325,0)</f>
        <v>0</v>
      </c>
      <c r="BH325" s="237">
        <f>IF(N325="sníž. přenesená",J325,0)</f>
        <v>0</v>
      </c>
      <c r="BI325" s="237">
        <f>IF(N325="nulová",J325,0)</f>
        <v>0</v>
      </c>
      <c r="BJ325" s="16" t="s">
        <v>88</v>
      </c>
      <c r="BK325" s="237">
        <f>ROUND(I325*H325,0)</f>
        <v>0</v>
      </c>
      <c r="BL325" s="16" t="s">
        <v>160</v>
      </c>
      <c r="BM325" s="236" t="s">
        <v>530</v>
      </c>
    </row>
    <row r="326" s="14" customFormat="1">
      <c r="A326" s="14"/>
      <c r="B326" s="260"/>
      <c r="C326" s="261"/>
      <c r="D326" s="240" t="s">
        <v>162</v>
      </c>
      <c r="E326" s="262" t="s">
        <v>1</v>
      </c>
      <c r="F326" s="263" t="s">
        <v>531</v>
      </c>
      <c r="G326" s="261"/>
      <c r="H326" s="262" t="s">
        <v>1</v>
      </c>
      <c r="I326" s="264"/>
      <c r="J326" s="261"/>
      <c r="K326" s="261"/>
      <c r="L326" s="265"/>
      <c r="M326" s="266"/>
      <c r="N326" s="267"/>
      <c r="O326" s="267"/>
      <c r="P326" s="267"/>
      <c r="Q326" s="267"/>
      <c r="R326" s="267"/>
      <c r="S326" s="267"/>
      <c r="T326" s="26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9" t="s">
        <v>162</v>
      </c>
      <c r="AU326" s="269" t="s">
        <v>88</v>
      </c>
      <c r="AV326" s="14" t="s">
        <v>8</v>
      </c>
      <c r="AW326" s="14" t="s">
        <v>33</v>
      </c>
      <c r="AX326" s="14" t="s">
        <v>78</v>
      </c>
      <c r="AY326" s="269" t="s">
        <v>153</v>
      </c>
    </row>
    <row r="327" s="13" customFormat="1">
      <c r="A327" s="13"/>
      <c r="B327" s="238"/>
      <c r="C327" s="239"/>
      <c r="D327" s="240" t="s">
        <v>162</v>
      </c>
      <c r="E327" s="241" t="s">
        <v>1</v>
      </c>
      <c r="F327" s="242" t="s">
        <v>532</v>
      </c>
      <c r="G327" s="239"/>
      <c r="H327" s="243">
        <v>528.70000000000005</v>
      </c>
      <c r="I327" s="244"/>
      <c r="J327" s="239"/>
      <c r="K327" s="239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162</v>
      </c>
      <c r="AU327" s="249" t="s">
        <v>88</v>
      </c>
      <c r="AV327" s="13" t="s">
        <v>88</v>
      </c>
      <c r="AW327" s="13" t="s">
        <v>33</v>
      </c>
      <c r="AX327" s="13" t="s">
        <v>78</v>
      </c>
      <c r="AY327" s="249" t="s">
        <v>153</v>
      </c>
    </row>
    <row r="328" s="13" customFormat="1">
      <c r="A328" s="13"/>
      <c r="B328" s="238"/>
      <c r="C328" s="239"/>
      <c r="D328" s="240" t="s">
        <v>162</v>
      </c>
      <c r="E328" s="241" t="s">
        <v>1</v>
      </c>
      <c r="F328" s="242" t="s">
        <v>533</v>
      </c>
      <c r="G328" s="239"/>
      <c r="H328" s="243">
        <v>695.5</v>
      </c>
      <c r="I328" s="244"/>
      <c r="J328" s="239"/>
      <c r="K328" s="239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162</v>
      </c>
      <c r="AU328" s="249" t="s">
        <v>88</v>
      </c>
      <c r="AV328" s="13" t="s">
        <v>88</v>
      </c>
      <c r="AW328" s="13" t="s">
        <v>33</v>
      </c>
      <c r="AX328" s="13" t="s">
        <v>78</v>
      </c>
      <c r="AY328" s="249" t="s">
        <v>153</v>
      </c>
    </row>
    <row r="329" s="2" customFormat="1" ht="24.15" customHeight="1">
      <c r="A329" s="37"/>
      <c r="B329" s="38"/>
      <c r="C329" s="225" t="s">
        <v>534</v>
      </c>
      <c r="D329" s="225" t="s">
        <v>155</v>
      </c>
      <c r="E329" s="226" t="s">
        <v>535</v>
      </c>
      <c r="F329" s="227" t="s">
        <v>536</v>
      </c>
      <c r="G329" s="228" t="s">
        <v>158</v>
      </c>
      <c r="H329" s="229">
        <v>628.68600000000004</v>
      </c>
      <c r="I329" s="230"/>
      <c r="J329" s="231">
        <f>ROUND(I329*H329,0)</f>
        <v>0</v>
      </c>
      <c r="K329" s="227" t="s">
        <v>159</v>
      </c>
      <c r="L329" s="43"/>
      <c r="M329" s="232" t="s">
        <v>1</v>
      </c>
      <c r="N329" s="233" t="s">
        <v>44</v>
      </c>
      <c r="O329" s="90"/>
      <c r="P329" s="234">
        <f>O329*H329</f>
        <v>0</v>
      </c>
      <c r="Q329" s="234">
        <v>0</v>
      </c>
      <c r="R329" s="234">
        <f>Q329*H329</f>
        <v>0</v>
      </c>
      <c r="S329" s="234">
        <v>0</v>
      </c>
      <c r="T329" s="23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6" t="s">
        <v>160</v>
      </c>
      <c r="AT329" s="236" t="s">
        <v>155</v>
      </c>
      <c r="AU329" s="236" t="s">
        <v>88</v>
      </c>
      <c r="AY329" s="16" t="s">
        <v>153</v>
      </c>
      <c r="BE329" s="237">
        <f>IF(N329="základní",J329,0)</f>
        <v>0</v>
      </c>
      <c r="BF329" s="237">
        <f>IF(N329="snížená",J329,0)</f>
        <v>0</v>
      </c>
      <c r="BG329" s="237">
        <f>IF(N329="zákl. přenesená",J329,0)</f>
        <v>0</v>
      </c>
      <c r="BH329" s="237">
        <f>IF(N329="sníž. přenesená",J329,0)</f>
        <v>0</v>
      </c>
      <c r="BI329" s="237">
        <f>IF(N329="nulová",J329,0)</f>
        <v>0</v>
      </c>
      <c r="BJ329" s="16" t="s">
        <v>88</v>
      </c>
      <c r="BK329" s="237">
        <f>ROUND(I329*H329,0)</f>
        <v>0</v>
      </c>
      <c r="BL329" s="16" t="s">
        <v>160</v>
      </c>
      <c r="BM329" s="236" t="s">
        <v>537</v>
      </c>
    </row>
    <row r="330" s="13" customFormat="1">
      <c r="A330" s="13"/>
      <c r="B330" s="238"/>
      <c r="C330" s="239"/>
      <c r="D330" s="240" t="s">
        <v>162</v>
      </c>
      <c r="E330" s="241" t="s">
        <v>1</v>
      </c>
      <c r="F330" s="242" t="s">
        <v>538</v>
      </c>
      <c r="G330" s="239"/>
      <c r="H330" s="243">
        <v>20.898</v>
      </c>
      <c r="I330" s="244"/>
      <c r="J330" s="239"/>
      <c r="K330" s="239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162</v>
      </c>
      <c r="AU330" s="249" t="s">
        <v>88</v>
      </c>
      <c r="AV330" s="13" t="s">
        <v>88</v>
      </c>
      <c r="AW330" s="13" t="s">
        <v>33</v>
      </c>
      <c r="AX330" s="13" t="s">
        <v>78</v>
      </c>
      <c r="AY330" s="249" t="s">
        <v>153</v>
      </c>
    </row>
    <row r="331" s="13" customFormat="1">
      <c r="A331" s="13"/>
      <c r="B331" s="238"/>
      <c r="C331" s="239"/>
      <c r="D331" s="240" t="s">
        <v>162</v>
      </c>
      <c r="E331" s="241" t="s">
        <v>1</v>
      </c>
      <c r="F331" s="242" t="s">
        <v>539</v>
      </c>
      <c r="G331" s="239"/>
      <c r="H331" s="243">
        <v>376.31999999999999</v>
      </c>
      <c r="I331" s="244"/>
      <c r="J331" s="239"/>
      <c r="K331" s="239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162</v>
      </c>
      <c r="AU331" s="249" t="s">
        <v>88</v>
      </c>
      <c r="AV331" s="13" t="s">
        <v>88</v>
      </c>
      <c r="AW331" s="13" t="s">
        <v>33</v>
      </c>
      <c r="AX331" s="13" t="s">
        <v>78</v>
      </c>
      <c r="AY331" s="249" t="s">
        <v>153</v>
      </c>
    </row>
    <row r="332" s="13" customFormat="1">
      <c r="A332" s="13"/>
      <c r="B332" s="238"/>
      <c r="C332" s="239"/>
      <c r="D332" s="240" t="s">
        <v>162</v>
      </c>
      <c r="E332" s="241" t="s">
        <v>1</v>
      </c>
      <c r="F332" s="242" t="s">
        <v>540</v>
      </c>
      <c r="G332" s="239"/>
      <c r="H332" s="243">
        <v>223.66800000000001</v>
      </c>
      <c r="I332" s="244"/>
      <c r="J332" s="239"/>
      <c r="K332" s="239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162</v>
      </c>
      <c r="AU332" s="249" t="s">
        <v>88</v>
      </c>
      <c r="AV332" s="13" t="s">
        <v>88</v>
      </c>
      <c r="AW332" s="13" t="s">
        <v>33</v>
      </c>
      <c r="AX332" s="13" t="s">
        <v>78</v>
      </c>
      <c r="AY332" s="249" t="s">
        <v>153</v>
      </c>
    </row>
    <row r="333" s="13" customFormat="1">
      <c r="A333" s="13"/>
      <c r="B333" s="238"/>
      <c r="C333" s="239"/>
      <c r="D333" s="240" t="s">
        <v>162</v>
      </c>
      <c r="E333" s="241" t="s">
        <v>1</v>
      </c>
      <c r="F333" s="242" t="s">
        <v>541</v>
      </c>
      <c r="G333" s="239"/>
      <c r="H333" s="243">
        <v>7.7999999999999998</v>
      </c>
      <c r="I333" s="244"/>
      <c r="J333" s="239"/>
      <c r="K333" s="239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162</v>
      </c>
      <c r="AU333" s="249" t="s">
        <v>88</v>
      </c>
      <c r="AV333" s="13" t="s">
        <v>88</v>
      </c>
      <c r="AW333" s="13" t="s">
        <v>33</v>
      </c>
      <c r="AX333" s="13" t="s">
        <v>78</v>
      </c>
      <c r="AY333" s="249" t="s">
        <v>153</v>
      </c>
    </row>
    <row r="334" s="2" customFormat="1" ht="16.5" customHeight="1">
      <c r="A334" s="37"/>
      <c r="B334" s="38"/>
      <c r="C334" s="225" t="s">
        <v>542</v>
      </c>
      <c r="D334" s="225" t="s">
        <v>155</v>
      </c>
      <c r="E334" s="226" t="s">
        <v>543</v>
      </c>
      <c r="F334" s="227" t="s">
        <v>544</v>
      </c>
      <c r="G334" s="228" t="s">
        <v>158</v>
      </c>
      <c r="H334" s="229">
        <v>2398.4279999999999</v>
      </c>
      <c r="I334" s="230"/>
      <c r="J334" s="231">
        <f>ROUND(I334*H334,0)</f>
        <v>0</v>
      </c>
      <c r="K334" s="227" t="s">
        <v>159</v>
      </c>
      <c r="L334" s="43"/>
      <c r="M334" s="232" t="s">
        <v>1</v>
      </c>
      <c r="N334" s="233" t="s">
        <v>44</v>
      </c>
      <c r="O334" s="90"/>
      <c r="P334" s="234">
        <f>O334*H334</f>
        <v>0</v>
      </c>
      <c r="Q334" s="234">
        <v>0</v>
      </c>
      <c r="R334" s="234">
        <f>Q334*H334</f>
        <v>0</v>
      </c>
      <c r="S334" s="234">
        <v>0</v>
      </c>
      <c r="T334" s="23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6" t="s">
        <v>160</v>
      </c>
      <c r="AT334" s="236" t="s">
        <v>155</v>
      </c>
      <c r="AU334" s="236" t="s">
        <v>88</v>
      </c>
      <c r="AY334" s="16" t="s">
        <v>153</v>
      </c>
      <c r="BE334" s="237">
        <f>IF(N334="základní",J334,0)</f>
        <v>0</v>
      </c>
      <c r="BF334" s="237">
        <f>IF(N334="snížená",J334,0)</f>
        <v>0</v>
      </c>
      <c r="BG334" s="237">
        <f>IF(N334="zákl. přenesená",J334,0)</f>
        <v>0</v>
      </c>
      <c r="BH334" s="237">
        <f>IF(N334="sníž. přenesená",J334,0)</f>
        <v>0</v>
      </c>
      <c r="BI334" s="237">
        <f>IF(N334="nulová",J334,0)</f>
        <v>0</v>
      </c>
      <c r="BJ334" s="16" t="s">
        <v>88</v>
      </c>
      <c r="BK334" s="237">
        <f>ROUND(I334*H334,0)</f>
        <v>0</v>
      </c>
      <c r="BL334" s="16" t="s">
        <v>160</v>
      </c>
      <c r="BM334" s="236" t="s">
        <v>545</v>
      </c>
    </row>
    <row r="335" s="13" customFormat="1">
      <c r="A335" s="13"/>
      <c r="B335" s="238"/>
      <c r="C335" s="239"/>
      <c r="D335" s="240" t="s">
        <v>162</v>
      </c>
      <c r="E335" s="241" t="s">
        <v>1</v>
      </c>
      <c r="F335" s="242" t="s">
        <v>546</v>
      </c>
      <c r="G335" s="239"/>
      <c r="H335" s="243">
        <v>2398.4279999999999</v>
      </c>
      <c r="I335" s="244"/>
      <c r="J335" s="239"/>
      <c r="K335" s="239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162</v>
      </c>
      <c r="AU335" s="249" t="s">
        <v>88</v>
      </c>
      <c r="AV335" s="13" t="s">
        <v>88</v>
      </c>
      <c r="AW335" s="13" t="s">
        <v>33</v>
      </c>
      <c r="AX335" s="13" t="s">
        <v>78</v>
      </c>
      <c r="AY335" s="249" t="s">
        <v>153</v>
      </c>
    </row>
    <row r="336" s="2" customFormat="1" ht="21.75" customHeight="1">
      <c r="A336" s="37"/>
      <c r="B336" s="38"/>
      <c r="C336" s="225" t="s">
        <v>547</v>
      </c>
      <c r="D336" s="225" t="s">
        <v>155</v>
      </c>
      <c r="E336" s="226" t="s">
        <v>548</v>
      </c>
      <c r="F336" s="227" t="s">
        <v>549</v>
      </c>
      <c r="G336" s="228" t="s">
        <v>158</v>
      </c>
      <c r="H336" s="229">
        <v>183.637</v>
      </c>
      <c r="I336" s="230"/>
      <c r="J336" s="231">
        <f>ROUND(I336*H336,0)</f>
        <v>0</v>
      </c>
      <c r="K336" s="227" t="s">
        <v>1</v>
      </c>
      <c r="L336" s="43"/>
      <c r="M336" s="232" t="s">
        <v>1</v>
      </c>
      <c r="N336" s="233" t="s">
        <v>44</v>
      </c>
      <c r="O336" s="90"/>
      <c r="P336" s="234">
        <f>O336*H336</f>
        <v>0</v>
      </c>
      <c r="Q336" s="234">
        <v>0</v>
      </c>
      <c r="R336" s="234">
        <f>Q336*H336</f>
        <v>0</v>
      </c>
      <c r="S336" s="234">
        <v>0</v>
      </c>
      <c r="T336" s="23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36" t="s">
        <v>160</v>
      </c>
      <c r="AT336" s="236" t="s">
        <v>155</v>
      </c>
      <c r="AU336" s="236" t="s">
        <v>88</v>
      </c>
      <c r="AY336" s="16" t="s">
        <v>153</v>
      </c>
      <c r="BE336" s="237">
        <f>IF(N336="základní",J336,0)</f>
        <v>0</v>
      </c>
      <c r="BF336" s="237">
        <f>IF(N336="snížená",J336,0)</f>
        <v>0</v>
      </c>
      <c r="BG336" s="237">
        <f>IF(N336="zákl. přenesená",J336,0)</f>
        <v>0</v>
      </c>
      <c r="BH336" s="237">
        <f>IF(N336="sníž. přenesená",J336,0)</f>
        <v>0</v>
      </c>
      <c r="BI336" s="237">
        <f>IF(N336="nulová",J336,0)</f>
        <v>0</v>
      </c>
      <c r="BJ336" s="16" t="s">
        <v>88</v>
      </c>
      <c r="BK336" s="237">
        <f>ROUND(I336*H336,0)</f>
        <v>0</v>
      </c>
      <c r="BL336" s="16" t="s">
        <v>160</v>
      </c>
      <c r="BM336" s="236" t="s">
        <v>550</v>
      </c>
    </row>
    <row r="337" s="13" customFormat="1">
      <c r="A337" s="13"/>
      <c r="B337" s="238"/>
      <c r="C337" s="239"/>
      <c r="D337" s="240" t="s">
        <v>162</v>
      </c>
      <c r="E337" s="241" t="s">
        <v>1</v>
      </c>
      <c r="F337" s="242" t="s">
        <v>288</v>
      </c>
      <c r="G337" s="239"/>
      <c r="H337" s="243">
        <v>183.637</v>
      </c>
      <c r="I337" s="244"/>
      <c r="J337" s="239"/>
      <c r="K337" s="239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162</v>
      </c>
      <c r="AU337" s="249" t="s">
        <v>88</v>
      </c>
      <c r="AV337" s="13" t="s">
        <v>88</v>
      </c>
      <c r="AW337" s="13" t="s">
        <v>33</v>
      </c>
      <c r="AX337" s="13" t="s">
        <v>78</v>
      </c>
      <c r="AY337" s="249" t="s">
        <v>153</v>
      </c>
    </row>
    <row r="338" s="12" customFormat="1" ht="22.8" customHeight="1">
      <c r="A338" s="12"/>
      <c r="B338" s="209"/>
      <c r="C338" s="210"/>
      <c r="D338" s="211" t="s">
        <v>77</v>
      </c>
      <c r="E338" s="223" t="s">
        <v>495</v>
      </c>
      <c r="F338" s="223" t="s">
        <v>551</v>
      </c>
      <c r="G338" s="210"/>
      <c r="H338" s="210"/>
      <c r="I338" s="213"/>
      <c r="J338" s="224">
        <f>BK338</f>
        <v>0</v>
      </c>
      <c r="K338" s="210"/>
      <c r="L338" s="215"/>
      <c r="M338" s="216"/>
      <c r="N338" s="217"/>
      <c r="O338" s="217"/>
      <c r="P338" s="218">
        <f>SUM(P339:P350)</f>
        <v>0</v>
      </c>
      <c r="Q338" s="217"/>
      <c r="R338" s="218">
        <f>SUM(R339:R350)</f>
        <v>42.246805999999999</v>
      </c>
      <c r="S338" s="217"/>
      <c r="T338" s="219">
        <f>SUM(T339:T350)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20" t="s">
        <v>8</v>
      </c>
      <c r="AT338" s="221" t="s">
        <v>77</v>
      </c>
      <c r="AU338" s="221" t="s">
        <v>8</v>
      </c>
      <c r="AY338" s="220" t="s">
        <v>153</v>
      </c>
      <c r="BK338" s="222">
        <f>SUM(BK339:BK350)</f>
        <v>0</v>
      </c>
    </row>
    <row r="339" s="2" customFormat="1" ht="24.15" customHeight="1">
      <c r="A339" s="37"/>
      <c r="B339" s="38"/>
      <c r="C339" s="225" t="s">
        <v>552</v>
      </c>
      <c r="D339" s="225" t="s">
        <v>155</v>
      </c>
      <c r="E339" s="226" t="s">
        <v>553</v>
      </c>
      <c r="F339" s="227" t="s">
        <v>554</v>
      </c>
      <c r="G339" s="228" t="s">
        <v>158</v>
      </c>
      <c r="H339" s="229">
        <v>195.58799999999999</v>
      </c>
      <c r="I339" s="230"/>
      <c r="J339" s="231">
        <f>ROUND(I339*H339,0)</f>
        <v>0</v>
      </c>
      <c r="K339" s="227" t="s">
        <v>159</v>
      </c>
      <c r="L339" s="43"/>
      <c r="M339" s="232" t="s">
        <v>1</v>
      </c>
      <c r="N339" s="233" t="s">
        <v>44</v>
      </c>
      <c r="O339" s="90"/>
      <c r="P339" s="234">
        <f>O339*H339</f>
        <v>0</v>
      </c>
      <c r="Q339" s="234">
        <v>0.063</v>
      </c>
      <c r="R339" s="234">
        <f>Q339*H339</f>
        <v>12.322044</v>
      </c>
      <c r="S339" s="234">
        <v>0</v>
      </c>
      <c r="T339" s="23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6" t="s">
        <v>160</v>
      </c>
      <c r="AT339" s="236" t="s">
        <v>155</v>
      </c>
      <c r="AU339" s="236" t="s">
        <v>88</v>
      </c>
      <c r="AY339" s="16" t="s">
        <v>153</v>
      </c>
      <c r="BE339" s="237">
        <f>IF(N339="základní",J339,0)</f>
        <v>0</v>
      </c>
      <c r="BF339" s="237">
        <f>IF(N339="snížená",J339,0)</f>
        <v>0</v>
      </c>
      <c r="BG339" s="237">
        <f>IF(N339="zákl. přenesená",J339,0)</f>
        <v>0</v>
      </c>
      <c r="BH339" s="237">
        <f>IF(N339="sníž. přenesená",J339,0)</f>
        <v>0</v>
      </c>
      <c r="BI339" s="237">
        <f>IF(N339="nulová",J339,0)</f>
        <v>0</v>
      </c>
      <c r="BJ339" s="16" t="s">
        <v>88</v>
      </c>
      <c r="BK339" s="237">
        <f>ROUND(I339*H339,0)</f>
        <v>0</v>
      </c>
      <c r="BL339" s="16" t="s">
        <v>160</v>
      </c>
      <c r="BM339" s="236" t="s">
        <v>555</v>
      </c>
    </row>
    <row r="340" s="13" customFormat="1">
      <c r="A340" s="13"/>
      <c r="B340" s="238"/>
      <c r="C340" s="239"/>
      <c r="D340" s="240" t="s">
        <v>162</v>
      </c>
      <c r="E340" s="241" t="s">
        <v>1</v>
      </c>
      <c r="F340" s="242" t="s">
        <v>556</v>
      </c>
      <c r="G340" s="239"/>
      <c r="H340" s="243">
        <v>195.58799999999999</v>
      </c>
      <c r="I340" s="244"/>
      <c r="J340" s="239"/>
      <c r="K340" s="239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162</v>
      </c>
      <c r="AU340" s="249" t="s">
        <v>88</v>
      </c>
      <c r="AV340" s="13" t="s">
        <v>88</v>
      </c>
      <c r="AW340" s="13" t="s">
        <v>33</v>
      </c>
      <c r="AX340" s="13" t="s">
        <v>78</v>
      </c>
      <c r="AY340" s="249" t="s">
        <v>153</v>
      </c>
    </row>
    <row r="341" s="2" customFormat="1" ht="24.15" customHeight="1">
      <c r="A341" s="37"/>
      <c r="B341" s="38"/>
      <c r="C341" s="225" t="s">
        <v>557</v>
      </c>
      <c r="D341" s="225" t="s">
        <v>155</v>
      </c>
      <c r="E341" s="226" t="s">
        <v>558</v>
      </c>
      <c r="F341" s="227" t="s">
        <v>559</v>
      </c>
      <c r="G341" s="228" t="s">
        <v>158</v>
      </c>
      <c r="H341" s="229">
        <v>10.710000000000001</v>
      </c>
      <c r="I341" s="230"/>
      <c r="J341" s="231">
        <f>ROUND(I341*H341,0)</f>
        <v>0</v>
      </c>
      <c r="K341" s="227" t="s">
        <v>159</v>
      </c>
      <c r="L341" s="43"/>
      <c r="M341" s="232" t="s">
        <v>1</v>
      </c>
      <c r="N341" s="233" t="s">
        <v>44</v>
      </c>
      <c r="O341" s="90"/>
      <c r="P341" s="234">
        <f>O341*H341</f>
        <v>0</v>
      </c>
      <c r="Q341" s="234">
        <v>0.084000000000000005</v>
      </c>
      <c r="R341" s="234">
        <f>Q341*H341</f>
        <v>0.89964000000000011</v>
      </c>
      <c r="S341" s="234">
        <v>0</v>
      </c>
      <c r="T341" s="23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6" t="s">
        <v>160</v>
      </c>
      <c r="AT341" s="236" t="s">
        <v>155</v>
      </c>
      <c r="AU341" s="236" t="s">
        <v>88</v>
      </c>
      <c r="AY341" s="16" t="s">
        <v>153</v>
      </c>
      <c r="BE341" s="237">
        <f>IF(N341="základní",J341,0)</f>
        <v>0</v>
      </c>
      <c r="BF341" s="237">
        <f>IF(N341="snížená",J341,0)</f>
        <v>0</v>
      </c>
      <c r="BG341" s="237">
        <f>IF(N341="zákl. přenesená",J341,0)</f>
        <v>0</v>
      </c>
      <c r="BH341" s="237">
        <f>IF(N341="sníž. přenesená",J341,0)</f>
        <v>0</v>
      </c>
      <c r="BI341" s="237">
        <f>IF(N341="nulová",J341,0)</f>
        <v>0</v>
      </c>
      <c r="BJ341" s="16" t="s">
        <v>88</v>
      </c>
      <c r="BK341" s="237">
        <f>ROUND(I341*H341,0)</f>
        <v>0</v>
      </c>
      <c r="BL341" s="16" t="s">
        <v>160</v>
      </c>
      <c r="BM341" s="236" t="s">
        <v>560</v>
      </c>
    </row>
    <row r="342" s="13" customFormat="1">
      <c r="A342" s="13"/>
      <c r="B342" s="238"/>
      <c r="C342" s="239"/>
      <c r="D342" s="240" t="s">
        <v>162</v>
      </c>
      <c r="E342" s="241" t="s">
        <v>1</v>
      </c>
      <c r="F342" s="242" t="s">
        <v>561</v>
      </c>
      <c r="G342" s="239"/>
      <c r="H342" s="243">
        <v>10.710000000000001</v>
      </c>
      <c r="I342" s="244"/>
      <c r="J342" s="239"/>
      <c r="K342" s="239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162</v>
      </c>
      <c r="AU342" s="249" t="s">
        <v>88</v>
      </c>
      <c r="AV342" s="13" t="s">
        <v>88</v>
      </c>
      <c r="AW342" s="13" t="s">
        <v>33</v>
      </c>
      <c r="AX342" s="13" t="s">
        <v>78</v>
      </c>
      <c r="AY342" s="249" t="s">
        <v>153</v>
      </c>
    </row>
    <row r="343" s="2" customFormat="1" ht="24.15" customHeight="1">
      <c r="A343" s="37"/>
      <c r="B343" s="38"/>
      <c r="C343" s="225" t="s">
        <v>562</v>
      </c>
      <c r="D343" s="225" t="s">
        <v>155</v>
      </c>
      <c r="E343" s="226" t="s">
        <v>563</v>
      </c>
      <c r="F343" s="227" t="s">
        <v>564</v>
      </c>
      <c r="G343" s="228" t="s">
        <v>158</v>
      </c>
      <c r="H343" s="229">
        <v>61.100000000000001</v>
      </c>
      <c r="I343" s="230"/>
      <c r="J343" s="231">
        <f>ROUND(I343*H343,0)</f>
        <v>0</v>
      </c>
      <c r="K343" s="227" t="s">
        <v>159</v>
      </c>
      <c r="L343" s="43"/>
      <c r="M343" s="232" t="s">
        <v>1</v>
      </c>
      <c r="N343" s="233" t="s">
        <v>44</v>
      </c>
      <c r="O343" s="90"/>
      <c r="P343" s="234">
        <f>O343*H343</f>
        <v>0</v>
      </c>
      <c r="Q343" s="234">
        <v>0.29311999999999999</v>
      </c>
      <c r="R343" s="234">
        <f>Q343*H343</f>
        <v>17.909631999999998</v>
      </c>
      <c r="S343" s="234">
        <v>0</v>
      </c>
      <c r="T343" s="23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6" t="s">
        <v>160</v>
      </c>
      <c r="AT343" s="236" t="s">
        <v>155</v>
      </c>
      <c r="AU343" s="236" t="s">
        <v>88</v>
      </c>
      <c r="AY343" s="16" t="s">
        <v>153</v>
      </c>
      <c r="BE343" s="237">
        <f>IF(N343="základní",J343,0)</f>
        <v>0</v>
      </c>
      <c r="BF343" s="237">
        <f>IF(N343="snížená",J343,0)</f>
        <v>0</v>
      </c>
      <c r="BG343" s="237">
        <f>IF(N343="zákl. přenesená",J343,0)</f>
        <v>0</v>
      </c>
      <c r="BH343" s="237">
        <f>IF(N343="sníž. přenesená",J343,0)</f>
        <v>0</v>
      </c>
      <c r="BI343" s="237">
        <f>IF(N343="nulová",J343,0)</f>
        <v>0</v>
      </c>
      <c r="BJ343" s="16" t="s">
        <v>88</v>
      </c>
      <c r="BK343" s="237">
        <f>ROUND(I343*H343,0)</f>
        <v>0</v>
      </c>
      <c r="BL343" s="16" t="s">
        <v>160</v>
      </c>
      <c r="BM343" s="236" t="s">
        <v>565</v>
      </c>
    </row>
    <row r="344" s="13" customFormat="1">
      <c r="A344" s="13"/>
      <c r="B344" s="238"/>
      <c r="C344" s="239"/>
      <c r="D344" s="240" t="s">
        <v>162</v>
      </c>
      <c r="E344" s="241" t="s">
        <v>1</v>
      </c>
      <c r="F344" s="242" t="s">
        <v>163</v>
      </c>
      <c r="G344" s="239"/>
      <c r="H344" s="243">
        <v>61.100000000000001</v>
      </c>
      <c r="I344" s="244"/>
      <c r="J344" s="239"/>
      <c r="K344" s="239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162</v>
      </c>
      <c r="AU344" s="249" t="s">
        <v>88</v>
      </c>
      <c r="AV344" s="13" t="s">
        <v>88</v>
      </c>
      <c r="AW344" s="13" t="s">
        <v>33</v>
      </c>
      <c r="AX344" s="13" t="s">
        <v>78</v>
      </c>
      <c r="AY344" s="249" t="s">
        <v>153</v>
      </c>
    </row>
    <row r="345" s="2" customFormat="1" ht="24.15" customHeight="1">
      <c r="A345" s="37"/>
      <c r="B345" s="38"/>
      <c r="C345" s="225" t="s">
        <v>566</v>
      </c>
      <c r="D345" s="225" t="s">
        <v>155</v>
      </c>
      <c r="E345" s="226" t="s">
        <v>567</v>
      </c>
      <c r="F345" s="227" t="s">
        <v>568</v>
      </c>
      <c r="G345" s="228" t="s">
        <v>352</v>
      </c>
      <c r="H345" s="229">
        <v>86.200000000000003</v>
      </c>
      <c r="I345" s="230"/>
      <c r="J345" s="231">
        <f>ROUND(I345*H345,0)</f>
        <v>0</v>
      </c>
      <c r="K345" s="227" t="s">
        <v>159</v>
      </c>
      <c r="L345" s="43"/>
      <c r="M345" s="232" t="s">
        <v>1</v>
      </c>
      <c r="N345" s="233" t="s">
        <v>44</v>
      </c>
      <c r="O345" s="90"/>
      <c r="P345" s="234">
        <f>O345*H345</f>
        <v>0</v>
      </c>
      <c r="Q345" s="234">
        <v>0.12895000000000001</v>
      </c>
      <c r="R345" s="234">
        <f>Q345*H345</f>
        <v>11.115490000000001</v>
      </c>
      <c r="S345" s="234">
        <v>0</v>
      </c>
      <c r="T345" s="23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6" t="s">
        <v>160</v>
      </c>
      <c r="AT345" s="236" t="s">
        <v>155</v>
      </c>
      <c r="AU345" s="236" t="s">
        <v>88</v>
      </c>
      <c r="AY345" s="16" t="s">
        <v>153</v>
      </c>
      <c r="BE345" s="237">
        <f>IF(N345="základní",J345,0)</f>
        <v>0</v>
      </c>
      <c r="BF345" s="237">
        <f>IF(N345="snížená",J345,0)</f>
        <v>0</v>
      </c>
      <c r="BG345" s="237">
        <f>IF(N345="zákl. přenesená",J345,0)</f>
        <v>0</v>
      </c>
      <c r="BH345" s="237">
        <f>IF(N345="sníž. přenesená",J345,0)</f>
        <v>0</v>
      </c>
      <c r="BI345" s="237">
        <f>IF(N345="nulová",J345,0)</f>
        <v>0</v>
      </c>
      <c r="BJ345" s="16" t="s">
        <v>88</v>
      </c>
      <c r="BK345" s="237">
        <f>ROUND(I345*H345,0)</f>
        <v>0</v>
      </c>
      <c r="BL345" s="16" t="s">
        <v>160</v>
      </c>
      <c r="BM345" s="236" t="s">
        <v>569</v>
      </c>
    </row>
    <row r="346" s="13" customFormat="1">
      <c r="A346" s="13"/>
      <c r="B346" s="238"/>
      <c r="C346" s="239"/>
      <c r="D346" s="240" t="s">
        <v>162</v>
      </c>
      <c r="E346" s="241" t="s">
        <v>1</v>
      </c>
      <c r="F346" s="242" t="s">
        <v>570</v>
      </c>
      <c r="G346" s="239"/>
      <c r="H346" s="243">
        <v>86.200000000000003</v>
      </c>
      <c r="I346" s="244"/>
      <c r="J346" s="239"/>
      <c r="K346" s="239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162</v>
      </c>
      <c r="AU346" s="249" t="s">
        <v>88</v>
      </c>
      <c r="AV346" s="13" t="s">
        <v>88</v>
      </c>
      <c r="AW346" s="13" t="s">
        <v>33</v>
      </c>
      <c r="AX346" s="13" t="s">
        <v>78</v>
      </c>
      <c r="AY346" s="249" t="s">
        <v>153</v>
      </c>
    </row>
    <row r="347" s="2" customFormat="1" ht="24.15" customHeight="1">
      <c r="A347" s="37"/>
      <c r="B347" s="38"/>
      <c r="C347" s="225" t="s">
        <v>571</v>
      </c>
      <c r="D347" s="225" t="s">
        <v>155</v>
      </c>
      <c r="E347" s="226" t="s">
        <v>572</v>
      </c>
      <c r="F347" s="227" t="s">
        <v>573</v>
      </c>
      <c r="G347" s="228" t="s">
        <v>158</v>
      </c>
      <c r="H347" s="229">
        <v>195.58799999999999</v>
      </c>
      <c r="I347" s="230"/>
      <c r="J347" s="231">
        <f>ROUND(I347*H347,0)</f>
        <v>0</v>
      </c>
      <c r="K347" s="227" t="s">
        <v>1</v>
      </c>
      <c r="L347" s="43"/>
      <c r="M347" s="232" t="s">
        <v>1</v>
      </c>
      <c r="N347" s="233" t="s">
        <v>44</v>
      </c>
      <c r="O347" s="90"/>
      <c r="P347" s="234">
        <f>O347*H347</f>
        <v>0</v>
      </c>
      <c r="Q347" s="234">
        <v>0</v>
      </c>
      <c r="R347" s="234">
        <f>Q347*H347</f>
        <v>0</v>
      </c>
      <c r="S347" s="234">
        <v>0</v>
      </c>
      <c r="T347" s="23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6" t="s">
        <v>160</v>
      </c>
      <c r="AT347" s="236" t="s">
        <v>155</v>
      </c>
      <c r="AU347" s="236" t="s">
        <v>88</v>
      </c>
      <c r="AY347" s="16" t="s">
        <v>153</v>
      </c>
      <c r="BE347" s="237">
        <f>IF(N347="základní",J347,0)</f>
        <v>0</v>
      </c>
      <c r="BF347" s="237">
        <f>IF(N347="snížená",J347,0)</f>
        <v>0</v>
      </c>
      <c r="BG347" s="237">
        <f>IF(N347="zákl. přenesená",J347,0)</f>
        <v>0</v>
      </c>
      <c r="BH347" s="237">
        <f>IF(N347="sníž. přenesená",J347,0)</f>
        <v>0</v>
      </c>
      <c r="BI347" s="237">
        <f>IF(N347="nulová",J347,0)</f>
        <v>0</v>
      </c>
      <c r="BJ347" s="16" t="s">
        <v>88</v>
      </c>
      <c r="BK347" s="237">
        <f>ROUND(I347*H347,0)</f>
        <v>0</v>
      </c>
      <c r="BL347" s="16" t="s">
        <v>160</v>
      </c>
      <c r="BM347" s="236" t="s">
        <v>574</v>
      </c>
    </row>
    <row r="348" s="13" customFormat="1">
      <c r="A348" s="13"/>
      <c r="B348" s="238"/>
      <c r="C348" s="239"/>
      <c r="D348" s="240" t="s">
        <v>162</v>
      </c>
      <c r="E348" s="241" t="s">
        <v>1</v>
      </c>
      <c r="F348" s="242" t="s">
        <v>556</v>
      </c>
      <c r="G348" s="239"/>
      <c r="H348" s="243">
        <v>195.58799999999999</v>
      </c>
      <c r="I348" s="244"/>
      <c r="J348" s="239"/>
      <c r="K348" s="239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162</v>
      </c>
      <c r="AU348" s="249" t="s">
        <v>88</v>
      </c>
      <c r="AV348" s="13" t="s">
        <v>88</v>
      </c>
      <c r="AW348" s="13" t="s">
        <v>33</v>
      </c>
      <c r="AX348" s="13" t="s">
        <v>78</v>
      </c>
      <c r="AY348" s="249" t="s">
        <v>153</v>
      </c>
    </row>
    <row r="349" s="2" customFormat="1" ht="37.8" customHeight="1">
      <c r="A349" s="37"/>
      <c r="B349" s="38"/>
      <c r="C349" s="225" t="s">
        <v>575</v>
      </c>
      <c r="D349" s="225" t="s">
        <v>155</v>
      </c>
      <c r="E349" s="226" t="s">
        <v>576</v>
      </c>
      <c r="F349" s="227" t="s">
        <v>577</v>
      </c>
      <c r="G349" s="228" t="s">
        <v>158</v>
      </c>
      <c r="H349" s="229">
        <v>195.58799999999999</v>
      </c>
      <c r="I349" s="230"/>
      <c r="J349" s="231">
        <f>ROUND(I349*H349,0)</f>
        <v>0</v>
      </c>
      <c r="K349" s="227" t="s">
        <v>1</v>
      </c>
      <c r="L349" s="43"/>
      <c r="M349" s="232" t="s">
        <v>1</v>
      </c>
      <c r="N349" s="233" t="s">
        <v>44</v>
      </c>
      <c r="O349" s="90"/>
      <c r="P349" s="234">
        <f>O349*H349</f>
        <v>0</v>
      </c>
      <c r="Q349" s="234">
        <v>0</v>
      </c>
      <c r="R349" s="234">
        <f>Q349*H349</f>
        <v>0</v>
      </c>
      <c r="S349" s="234">
        <v>0</v>
      </c>
      <c r="T349" s="23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6" t="s">
        <v>160</v>
      </c>
      <c r="AT349" s="236" t="s">
        <v>155</v>
      </c>
      <c r="AU349" s="236" t="s">
        <v>88</v>
      </c>
      <c r="AY349" s="16" t="s">
        <v>153</v>
      </c>
      <c r="BE349" s="237">
        <f>IF(N349="základní",J349,0)</f>
        <v>0</v>
      </c>
      <c r="BF349" s="237">
        <f>IF(N349="snížená",J349,0)</f>
        <v>0</v>
      </c>
      <c r="BG349" s="237">
        <f>IF(N349="zákl. přenesená",J349,0)</f>
        <v>0</v>
      </c>
      <c r="BH349" s="237">
        <f>IF(N349="sníž. přenesená",J349,0)</f>
        <v>0</v>
      </c>
      <c r="BI349" s="237">
        <f>IF(N349="nulová",J349,0)</f>
        <v>0</v>
      </c>
      <c r="BJ349" s="16" t="s">
        <v>88</v>
      </c>
      <c r="BK349" s="237">
        <f>ROUND(I349*H349,0)</f>
        <v>0</v>
      </c>
      <c r="BL349" s="16" t="s">
        <v>160</v>
      </c>
      <c r="BM349" s="236" t="s">
        <v>578</v>
      </c>
    </row>
    <row r="350" s="13" customFormat="1">
      <c r="A350" s="13"/>
      <c r="B350" s="238"/>
      <c r="C350" s="239"/>
      <c r="D350" s="240" t="s">
        <v>162</v>
      </c>
      <c r="E350" s="241" t="s">
        <v>1</v>
      </c>
      <c r="F350" s="242" t="s">
        <v>556</v>
      </c>
      <c r="G350" s="239"/>
      <c r="H350" s="243">
        <v>195.58799999999999</v>
      </c>
      <c r="I350" s="244"/>
      <c r="J350" s="239"/>
      <c r="K350" s="239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162</v>
      </c>
      <c r="AU350" s="249" t="s">
        <v>88</v>
      </c>
      <c r="AV350" s="13" t="s">
        <v>88</v>
      </c>
      <c r="AW350" s="13" t="s">
        <v>33</v>
      </c>
      <c r="AX350" s="13" t="s">
        <v>78</v>
      </c>
      <c r="AY350" s="249" t="s">
        <v>153</v>
      </c>
    </row>
    <row r="351" s="12" customFormat="1" ht="22.8" customHeight="1">
      <c r="A351" s="12"/>
      <c r="B351" s="209"/>
      <c r="C351" s="210"/>
      <c r="D351" s="211" t="s">
        <v>77</v>
      </c>
      <c r="E351" s="223" t="s">
        <v>500</v>
      </c>
      <c r="F351" s="223" t="s">
        <v>579</v>
      </c>
      <c r="G351" s="210"/>
      <c r="H351" s="210"/>
      <c r="I351" s="213"/>
      <c r="J351" s="224">
        <f>BK351</f>
        <v>0</v>
      </c>
      <c r="K351" s="210"/>
      <c r="L351" s="215"/>
      <c r="M351" s="216"/>
      <c r="N351" s="217"/>
      <c r="O351" s="217"/>
      <c r="P351" s="218">
        <f>SUM(P352:P358)</f>
        <v>0</v>
      </c>
      <c r="Q351" s="217"/>
      <c r="R351" s="218">
        <f>SUM(R352:R358)</f>
        <v>0.039935999999999999</v>
      </c>
      <c r="S351" s="217"/>
      <c r="T351" s="219">
        <f>SUM(T352:T358)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0" t="s">
        <v>8</v>
      </c>
      <c r="AT351" s="221" t="s">
        <v>77</v>
      </c>
      <c r="AU351" s="221" t="s">
        <v>8</v>
      </c>
      <c r="AY351" s="220" t="s">
        <v>153</v>
      </c>
      <c r="BK351" s="222">
        <f>SUM(BK352:BK358)</f>
        <v>0</v>
      </c>
    </row>
    <row r="352" s="2" customFormat="1" ht="24.15" customHeight="1">
      <c r="A352" s="37"/>
      <c r="B352" s="38"/>
      <c r="C352" s="225" t="s">
        <v>580</v>
      </c>
      <c r="D352" s="225" t="s">
        <v>155</v>
      </c>
      <c r="E352" s="226" t="s">
        <v>581</v>
      </c>
      <c r="F352" s="227" t="s">
        <v>582</v>
      </c>
      <c r="G352" s="228" t="s">
        <v>583</v>
      </c>
      <c r="H352" s="229">
        <v>64</v>
      </c>
      <c r="I352" s="230"/>
      <c r="J352" s="231">
        <f>ROUND(I352*H352,0)</f>
        <v>0</v>
      </c>
      <c r="K352" s="227" t="s">
        <v>159</v>
      </c>
      <c r="L352" s="43"/>
      <c r="M352" s="232" t="s">
        <v>1</v>
      </c>
      <c r="N352" s="233" t="s">
        <v>44</v>
      </c>
      <c r="O352" s="90"/>
      <c r="P352" s="234">
        <f>O352*H352</f>
        <v>0</v>
      </c>
      <c r="Q352" s="234">
        <v>0</v>
      </c>
      <c r="R352" s="234">
        <f>Q352*H352</f>
        <v>0</v>
      </c>
      <c r="S352" s="234">
        <v>0</v>
      </c>
      <c r="T352" s="23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6" t="s">
        <v>160</v>
      </c>
      <c r="AT352" s="236" t="s">
        <v>155</v>
      </c>
      <c r="AU352" s="236" t="s">
        <v>88</v>
      </c>
      <c r="AY352" s="16" t="s">
        <v>153</v>
      </c>
      <c r="BE352" s="237">
        <f>IF(N352="základní",J352,0)</f>
        <v>0</v>
      </c>
      <c r="BF352" s="237">
        <f>IF(N352="snížená",J352,0)</f>
        <v>0</v>
      </c>
      <c r="BG352" s="237">
        <f>IF(N352="zákl. přenesená",J352,0)</f>
        <v>0</v>
      </c>
      <c r="BH352" s="237">
        <f>IF(N352="sníž. přenesená",J352,0)</f>
        <v>0</v>
      </c>
      <c r="BI352" s="237">
        <f>IF(N352="nulová",J352,0)</f>
        <v>0</v>
      </c>
      <c r="BJ352" s="16" t="s">
        <v>88</v>
      </c>
      <c r="BK352" s="237">
        <f>ROUND(I352*H352,0)</f>
        <v>0</v>
      </c>
      <c r="BL352" s="16" t="s">
        <v>160</v>
      </c>
      <c r="BM352" s="236" t="s">
        <v>584</v>
      </c>
    </row>
    <row r="353" s="13" customFormat="1">
      <c r="A353" s="13"/>
      <c r="B353" s="238"/>
      <c r="C353" s="239"/>
      <c r="D353" s="240" t="s">
        <v>162</v>
      </c>
      <c r="E353" s="241" t="s">
        <v>1</v>
      </c>
      <c r="F353" s="242" t="s">
        <v>585</v>
      </c>
      <c r="G353" s="239"/>
      <c r="H353" s="243">
        <v>64</v>
      </c>
      <c r="I353" s="244"/>
      <c r="J353" s="239"/>
      <c r="K353" s="239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162</v>
      </c>
      <c r="AU353" s="249" t="s">
        <v>88</v>
      </c>
      <c r="AV353" s="13" t="s">
        <v>88</v>
      </c>
      <c r="AW353" s="13" t="s">
        <v>33</v>
      </c>
      <c r="AX353" s="13" t="s">
        <v>78</v>
      </c>
      <c r="AY353" s="249" t="s">
        <v>153</v>
      </c>
    </row>
    <row r="354" s="2" customFormat="1" ht="21.75" customHeight="1">
      <c r="A354" s="37"/>
      <c r="B354" s="38"/>
      <c r="C354" s="250" t="s">
        <v>586</v>
      </c>
      <c r="D354" s="250" t="s">
        <v>232</v>
      </c>
      <c r="E354" s="251" t="s">
        <v>587</v>
      </c>
      <c r="F354" s="252" t="s">
        <v>588</v>
      </c>
      <c r="G354" s="253" t="s">
        <v>583</v>
      </c>
      <c r="H354" s="254">
        <v>64</v>
      </c>
      <c r="I354" s="255"/>
      <c r="J354" s="256">
        <f>ROUND(I354*H354,0)</f>
        <v>0</v>
      </c>
      <c r="K354" s="252" t="s">
        <v>159</v>
      </c>
      <c r="L354" s="257"/>
      <c r="M354" s="258" t="s">
        <v>1</v>
      </c>
      <c r="N354" s="259" t="s">
        <v>44</v>
      </c>
      <c r="O354" s="90"/>
      <c r="P354" s="234">
        <f>O354*H354</f>
        <v>0</v>
      </c>
      <c r="Q354" s="234">
        <v>3.0000000000000001E-05</v>
      </c>
      <c r="R354" s="234">
        <f>Q354*H354</f>
        <v>0.0019200000000000001</v>
      </c>
      <c r="S354" s="234">
        <v>0</v>
      </c>
      <c r="T354" s="23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6" t="s">
        <v>191</v>
      </c>
      <c r="AT354" s="236" t="s">
        <v>232</v>
      </c>
      <c r="AU354" s="236" t="s">
        <v>88</v>
      </c>
      <c r="AY354" s="16" t="s">
        <v>153</v>
      </c>
      <c r="BE354" s="237">
        <f>IF(N354="základní",J354,0)</f>
        <v>0</v>
      </c>
      <c r="BF354" s="237">
        <f>IF(N354="snížená",J354,0)</f>
        <v>0</v>
      </c>
      <c r="BG354" s="237">
        <f>IF(N354="zákl. přenesená",J354,0)</f>
        <v>0</v>
      </c>
      <c r="BH354" s="237">
        <f>IF(N354="sníž. přenesená",J354,0)</f>
        <v>0</v>
      </c>
      <c r="BI354" s="237">
        <f>IF(N354="nulová",J354,0)</f>
        <v>0</v>
      </c>
      <c r="BJ354" s="16" t="s">
        <v>88</v>
      </c>
      <c r="BK354" s="237">
        <f>ROUND(I354*H354,0)</f>
        <v>0</v>
      </c>
      <c r="BL354" s="16" t="s">
        <v>160</v>
      </c>
      <c r="BM354" s="236" t="s">
        <v>589</v>
      </c>
    </row>
    <row r="355" s="2" customFormat="1" ht="24.15" customHeight="1">
      <c r="A355" s="37"/>
      <c r="B355" s="38"/>
      <c r="C355" s="225" t="s">
        <v>590</v>
      </c>
      <c r="D355" s="225" t="s">
        <v>155</v>
      </c>
      <c r="E355" s="226" t="s">
        <v>591</v>
      </c>
      <c r="F355" s="227" t="s">
        <v>592</v>
      </c>
      <c r="G355" s="228" t="s">
        <v>583</v>
      </c>
      <c r="H355" s="229">
        <v>64</v>
      </c>
      <c r="I355" s="230"/>
      <c r="J355" s="231">
        <f>ROUND(I355*H355,0)</f>
        <v>0</v>
      </c>
      <c r="K355" s="227" t="s">
        <v>159</v>
      </c>
      <c r="L355" s="43"/>
      <c r="M355" s="232" t="s">
        <v>1</v>
      </c>
      <c r="N355" s="233" t="s">
        <v>44</v>
      </c>
      <c r="O355" s="90"/>
      <c r="P355" s="234">
        <f>O355*H355</f>
        <v>0</v>
      </c>
      <c r="Q355" s="234">
        <v>0</v>
      </c>
      <c r="R355" s="234">
        <f>Q355*H355</f>
        <v>0</v>
      </c>
      <c r="S355" s="234">
        <v>0</v>
      </c>
      <c r="T355" s="23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6" t="s">
        <v>160</v>
      </c>
      <c r="AT355" s="236" t="s">
        <v>155</v>
      </c>
      <c r="AU355" s="236" t="s">
        <v>88</v>
      </c>
      <c r="AY355" s="16" t="s">
        <v>153</v>
      </c>
      <c r="BE355" s="237">
        <f>IF(N355="základní",J355,0)</f>
        <v>0</v>
      </c>
      <c r="BF355" s="237">
        <f>IF(N355="snížená",J355,0)</f>
        <v>0</v>
      </c>
      <c r="BG355" s="237">
        <f>IF(N355="zákl. přenesená",J355,0)</f>
        <v>0</v>
      </c>
      <c r="BH355" s="237">
        <f>IF(N355="sníž. přenesená",J355,0)</f>
        <v>0</v>
      </c>
      <c r="BI355" s="237">
        <f>IF(N355="nulová",J355,0)</f>
        <v>0</v>
      </c>
      <c r="BJ355" s="16" t="s">
        <v>88</v>
      </c>
      <c r="BK355" s="237">
        <f>ROUND(I355*H355,0)</f>
        <v>0</v>
      </c>
      <c r="BL355" s="16" t="s">
        <v>160</v>
      </c>
      <c r="BM355" s="236" t="s">
        <v>593</v>
      </c>
    </row>
    <row r="356" s="13" customFormat="1">
      <c r="A356" s="13"/>
      <c r="B356" s="238"/>
      <c r="C356" s="239"/>
      <c r="D356" s="240" t="s">
        <v>162</v>
      </c>
      <c r="E356" s="241" t="s">
        <v>1</v>
      </c>
      <c r="F356" s="242" t="s">
        <v>585</v>
      </c>
      <c r="G356" s="239"/>
      <c r="H356" s="243">
        <v>64</v>
      </c>
      <c r="I356" s="244"/>
      <c r="J356" s="239"/>
      <c r="K356" s="239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162</v>
      </c>
      <c r="AU356" s="249" t="s">
        <v>88</v>
      </c>
      <c r="AV356" s="13" t="s">
        <v>88</v>
      </c>
      <c r="AW356" s="13" t="s">
        <v>33</v>
      </c>
      <c r="AX356" s="13" t="s">
        <v>78</v>
      </c>
      <c r="AY356" s="249" t="s">
        <v>153</v>
      </c>
    </row>
    <row r="357" s="2" customFormat="1" ht="16.5" customHeight="1">
      <c r="A357" s="37"/>
      <c r="B357" s="38"/>
      <c r="C357" s="250" t="s">
        <v>594</v>
      </c>
      <c r="D357" s="250" t="s">
        <v>232</v>
      </c>
      <c r="E357" s="251" t="s">
        <v>595</v>
      </c>
      <c r="F357" s="252" t="s">
        <v>596</v>
      </c>
      <c r="G357" s="253" t="s">
        <v>352</v>
      </c>
      <c r="H357" s="254">
        <v>28.16</v>
      </c>
      <c r="I357" s="255"/>
      <c r="J357" s="256">
        <f>ROUND(I357*H357,0)</f>
        <v>0</v>
      </c>
      <c r="K357" s="252" t="s">
        <v>159</v>
      </c>
      <c r="L357" s="257"/>
      <c r="M357" s="258" t="s">
        <v>1</v>
      </c>
      <c r="N357" s="259" t="s">
        <v>44</v>
      </c>
      <c r="O357" s="90"/>
      <c r="P357" s="234">
        <f>O357*H357</f>
        <v>0</v>
      </c>
      <c r="Q357" s="234">
        <v>0.0013500000000000001</v>
      </c>
      <c r="R357" s="234">
        <f>Q357*H357</f>
        <v>0.038016000000000001</v>
      </c>
      <c r="S357" s="234">
        <v>0</v>
      </c>
      <c r="T357" s="23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6" t="s">
        <v>191</v>
      </c>
      <c r="AT357" s="236" t="s">
        <v>232</v>
      </c>
      <c r="AU357" s="236" t="s">
        <v>88</v>
      </c>
      <c r="AY357" s="16" t="s">
        <v>153</v>
      </c>
      <c r="BE357" s="237">
        <f>IF(N357="základní",J357,0)</f>
        <v>0</v>
      </c>
      <c r="BF357" s="237">
        <f>IF(N357="snížená",J357,0)</f>
        <v>0</v>
      </c>
      <c r="BG357" s="237">
        <f>IF(N357="zákl. přenesená",J357,0)</f>
        <v>0</v>
      </c>
      <c r="BH357" s="237">
        <f>IF(N357="sníž. přenesená",J357,0)</f>
        <v>0</v>
      </c>
      <c r="BI357" s="237">
        <f>IF(N357="nulová",J357,0)</f>
        <v>0</v>
      </c>
      <c r="BJ357" s="16" t="s">
        <v>88</v>
      </c>
      <c r="BK357" s="237">
        <f>ROUND(I357*H357,0)</f>
        <v>0</v>
      </c>
      <c r="BL357" s="16" t="s">
        <v>160</v>
      </c>
      <c r="BM357" s="236" t="s">
        <v>597</v>
      </c>
    </row>
    <row r="358" s="13" customFormat="1">
      <c r="A358" s="13"/>
      <c r="B358" s="238"/>
      <c r="C358" s="239"/>
      <c r="D358" s="240" t="s">
        <v>162</v>
      </c>
      <c r="E358" s="241" t="s">
        <v>1</v>
      </c>
      <c r="F358" s="242" t="s">
        <v>598</v>
      </c>
      <c r="G358" s="239"/>
      <c r="H358" s="243">
        <v>28.16</v>
      </c>
      <c r="I358" s="244"/>
      <c r="J358" s="239"/>
      <c r="K358" s="239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162</v>
      </c>
      <c r="AU358" s="249" t="s">
        <v>88</v>
      </c>
      <c r="AV358" s="13" t="s">
        <v>88</v>
      </c>
      <c r="AW358" s="13" t="s">
        <v>33</v>
      </c>
      <c r="AX358" s="13" t="s">
        <v>78</v>
      </c>
      <c r="AY358" s="249" t="s">
        <v>153</v>
      </c>
    </row>
    <row r="359" s="12" customFormat="1" ht="22.8" customHeight="1">
      <c r="A359" s="12"/>
      <c r="B359" s="209"/>
      <c r="C359" s="210"/>
      <c r="D359" s="211" t="s">
        <v>77</v>
      </c>
      <c r="E359" s="223" t="s">
        <v>197</v>
      </c>
      <c r="F359" s="223" t="s">
        <v>599</v>
      </c>
      <c r="G359" s="210"/>
      <c r="H359" s="210"/>
      <c r="I359" s="213"/>
      <c r="J359" s="224">
        <f>BK359</f>
        <v>0</v>
      </c>
      <c r="K359" s="210"/>
      <c r="L359" s="215"/>
      <c r="M359" s="216"/>
      <c r="N359" s="217"/>
      <c r="O359" s="217"/>
      <c r="P359" s="218">
        <f>SUM(P360:P406)</f>
        <v>0</v>
      </c>
      <c r="Q359" s="217"/>
      <c r="R359" s="218">
        <f>SUM(R360:R406)</f>
        <v>2.9230008000000001</v>
      </c>
      <c r="S359" s="217"/>
      <c r="T359" s="219">
        <f>SUM(T360:T406)</f>
        <v>2.9464680000000003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0" t="s">
        <v>8</v>
      </c>
      <c r="AT359" s="221" t="s">
        <v>77</v>
      </c>
      <c r="AU359" s="221" t="s">
        <v>8</v>
      </c>
      <c r="AY359" s="220" t="s">
        <v>153</v>
      </c>
      <c r="BK359" s="222">
        <f>SUM(BK360:BK406)</f>
        <v>0</v>
      </c>
    </row>
    <row r="360" s="2" customFormat="1" ht="16.5" customHeight="1">
      <c r="A360" s="37"/>
      <c r="B360" s="38"/>
      <c r="C360" s="225" t="s">
        <v>600</v>
      </c>
      <c r="D360" s="225" t="s">
        <v>155</v>
      </c>
      <c r="E360" s="226" t="s">
        <v>601</v>
      </c>
      <c r="F360" s="227" t="s">
        <v>602</v>
      </c>
      <c r="G360" s="228" t="s">
        <v>158</v>
      </c>
      <c r="H360" s="229">
        <v>34.125</v>
      </c>
      <c r="I360" s="230"/>
      <c r="J360" s="231">
        <f>ROUND(I360*H360,0)</f>
        <v>0</v>
      </c>
      <c r="K360" s="227" t="s">
        <v>159</v>
      </c>
      <c r="L360" s="43"/>
      <c r="M360" s="232" t="s">
        <v>1</v>
      </c>
      <c r="N360" s="233" t="s">
        <v>44</v>
      </c>
      <c r="O360" s="90"/>
      <c r="P360" s="234">
        <f>O360*H360</f>
        <v>0</v>
      </c>
      <c r="Q360" s="234">
        <v>0.017639999999999999</v>
      </c>
      <c r="R360" s="234">
        <f>Q360*H360</f>
        <v>0.60196499999999997</v>
      </c>
      <c r="S360" s="234">
        <v>0.02</v>
      </c>
      <c r="T360" s="235">
        <f>S360*H360</f>
        <v>0.6825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6" t="s">
        <v>160</v>
      </c>
      <c r="AT360" s="236" t="s">
        <v>155</v>
      </c>
      <c r="AU360" s="236" t="s">
        <v>88</v>
      </c>
      <c r="AY360" s="16" t="s">
        <v>153</v>
      </c>
      <c r="BE360" s="237">
        <f>IF(N360="základní",J360,0)</f>
        <v>0</v>
      </c>
      <c r="BF360" s="237">
        <f>IF(N360="snížená",J360,0)</f>
        <v>0</v>
      </c>
      <c r="BG360" s="237">
        <f>IF(N360="zákl. přenesená",J360,0)</f>
        <v>0</v>
      </c>
      <c r="BH360" s="237">
        <f>IF(N360="sníž. přenesená",J360,0)</f>
        <v>0</v>
      </c>
      <c r="BI360" s="237">
        <f>IF(N360="nulová",J360,0)</f>
        <v>0</v>
      </c>
      <c r="BJ360" s="16" t="s">
        <v>88</v>
      </c>
      <c r="BK360" s="237">
        <f>ROUND(I360*H360,0)</f>
        <v>0</v>
      </c>
      <c r="BL360" s="16" t="s">
        <v>160</v>
      </c>
      <c r="BM360" s="236" t="s">
        <v>603</v>
      </c>
    </row>
    <row r="361" s="13" customFormat="1">
      <c r="A361" s="13"/>
      <c r="B361" s="238"/>
      <c r="C361" s="239"/>
      <c r="D361" s="240" t="s">
        <v>162</v>
      </c>
      <c r="E361" s="241" t="s">
        <v>1</v>
      </c>
      <c r="F361" s="242" t="s">
        <v>604</v>
      </c>
      <c r="G361" s="239"/>
      <c r="H361" s="243">
        <v>34.125</v>
      </c>
      <c r="I361" s="244"/>
      <c r="J361" s="239"/>
      <c r="K361" s="239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162</v>
      </c>
      <c r="AU361" s="249" t="s">
        <v>88</v>
      </c>
      <c r="AV361" s="13" t="s">
        <v>88</v>
      </c>
      <c r="AW361" s="13" t="s">
        <v>33</v>
      </c>
      <c r="AX361" s="13" t="s">
        <v>78</v>
      </c>
      <c r="AY361" s="249" t="s">
        <v>153</v>
      </c>
    </row>
    <row r="362" s="2" customFormat="1" ht="33" customHeight="1">
      <c r="A362" s="37"/>
      <c r="B362" s="38"/>
      <c r="C362" s="225" t="s">
        <v>605</v>
      </c>
      <c r="D362" s="225" t="s">
        <v>155</v>
      </c>
      <c r="E362" s="226" t="s">
        <v>606</v>
      </c>
      <c r="F362" s="227" t="s">
        <v>607</v>
      </c>
      <c r="G362" s="228" t="s">
        <v>158</v>
      </c>
      <c r="H362" s="229">
        <v>2452.8649999999998</v>
      </c>
      <c r="I362" s="230"/>
      <c r="J362" s="231">
        <f>ROUND(I362*H362,0)</f>
        <v>0</v>
      </c>
      <c r="K362" s="227" t="s">
        <v>159</v>
      </c>
      <c r="L362" s="43"/>
      <c r="M362" s="232" t="s">
        <v>1</v>
      </c>
      <c r="N362" s="233" t="s">
        <v>44</v>
      </c>
      <c r="O362" s="90"/>
      <c r="P362" s="234">
        <f>O362*H362</f>
        <v>0</v>
      </c>
      <c r="Q362" s="234">
        <v>0</v>
      </c>
      <c r="R362" s="234">
        <f>Q362*H362</f>
        <v>0</v>
      </c>
      <c r="S362" s="234">
        <v>0</v>
      </c>
      <c r="T362" s="23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6" t="s">
        <v>160</v>
      </c>
      <c r="AT362" s="236" t="s">
        <v>155</v>
      </c>
      <c r="AU362" s="236" t="s">
        <v>88</v>
      </c>
      <c r="AY362" s="16" t="s">
        <v>153</v>
      </c>
      <c r="BE362" s="237">
        <f>IF(N362="základní",J362,0)</f>
        <v>0</v>
      </c>
      <c r="BF362" s="237">
        <f>IF(N362="snížená",J362,0)</f>
        <v>0</v>
      </c>
      <c r="BG362" s="237">
        <f>IF(N362="zákl. přenesená",J362,0)</f>
        <v>0</v>
      </c>
      <c r="BH362" s="237">
        <f>IF(N362="sníž. přenesená",J362,0)</f>
        <v>0</v>
      </c>
      <c r="BI362" s="237">
        <f>IF(N362="nulová",J362,0)</f>
        <v>0</v>
      </c>
      <c r="BJ362" s="16" t="s">
        <v>88</v>
      </c>
      <c r="BK362" s="237">
        <f>ROUND(I362*H362,0)</f>
        <v>0</v>
      </c>
      <c r="BL362" s="16" t="s">
        <v>160</v>
      </c>
      <c r="BM362" s="236" t="s">
        <v>608</v>
      </c>
    </row>
    <row r="363" s="13" customFormat="1">
      <c r="A363" s="13"/>
      <c r="B363" s="238"/>
      <c r="C363" s="239"/>
      <c r="D363" s="240" t="s">
        <v>162</v>
      </c>
      <c r="E363" s="241" t="s">
        <v>1</v>
      </c>
      <c r="F363" s="242" t="s">
        <v>609</v>
      </c>
      <c r="G363" s="239"/>
      <c r="H363" s="243">
        <v>2452.8649999999998</v>
      </c>
      <c r="I363" s="244"/>
      <c r="J363" s="239"/>
      <c r="K363" s="239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162</v>
      </c>
      <c r="AU363" s="249" t="s">
        <v>88</v>
      </c>
      <c r="AV363" s="13" t="s">
        <v>88</v>
      </c>
      <c r="AW363" s="13" t="s">
        <v>33</v>
      </c>
      <c r="AX363" s="13" t="s">
        <v>78</v>
      </c>
      <c r="AY363" s="249" t="s">
        <v>153</v>
      </c>
    </row>
    <row r="364" s="2" customFormat="1" ht="33" customHeight="1">
      <c r="A364" s="37"/>
      <c r="B364" s="38"/>
      <c r="C364" s="225" t="s">
        <v>610</v>
      </c>
      <c r="D364" s="225" t="s">
        <v>155</v>
      </c>
      <c r="E364" s="226" t="s">
        <v>611</v>
      </c>
      <c r="F364" s="227" t="s">
        <v>612</v>
      </c>
      <c r="G364" s="228" t="s">
        <v>158</v>
      </c>
      <c r="H364" s="229">
        <v>223210.715</v>
      </c>
      <c r="I364" s="230"/>
      <c r="J364" s="231">
        <f>ROUND(I364*H364,0)</f>
        <v>0</v>
      </c>
      <c r="K364" s="227" t="s">
        <v>159</v>
      </c>
      <c r="L364" s="43"/>
      <c r="M364" s="232" t="s">
        <v>1</v>
      </c>
      <c r="N364" s="233" t="s">
        <v>44</v>
      </c>
      <c r="O364" s="90"/>
      <c r="P364" s="234">
        <f>O364*H364</f>
        <v>0</v>
      </c>
      <c r="Q364" s="234">
        <v>0</v>
      </c>
      <c r="R364" s="234">
        <f>Q364*H364</f>
        <v>0</v>
      </c>
      <c r="S364" s="234">
        <v>0</v>
      </c>
      <c r="T364" s="23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6" t="s">
        <v>160</v>
      </c>
      <c r="AT364" s="236" t="s">
        <v>155</v>
      </c>
      <c r="AU364" s="236" t="s">
        <v>88</v>
      </c>
      <c r="AY364" s="16" t="s">
        <v>153</v>
      </c>
      <c r="BE364" s="237">
        <f>IF(N364="základní",J364,0)</f>
        <v>0</v>
      </c>
      <c r="BF364" s="237">
        <f>IF(N364="snížená",J364,0)</f>
        <v>0</v>
      </c>
      <c r="BG364" s="237">
        <f>IF(N364="zákl. přenesená",J364,0)</f>
        <v>0</v>
      </c>
      <c r="BH364" s="237">
        <f>IF(N364="sníž. přenesená",J364,0)</f>
        <v>0</v>
      </c>
      <c r="BI364" s="237">
        <f>IF(N364="nulová",J364,0)</f>
        <v>0</v>
      </c>
      <c r="BJ364" s="16" t="s">
        <v>88</v>
      </c>
      <c r="BK364" s="237">
        <f>ROUND(I364*H364,0)</f>
        <v>0</v>
      </c>
      <c r="BL364" s="16" t="s">
        <v>160</v>
      </c>
      <c r="BM364" s="236" t="s">
        <v>613</v>
      </c>
    </row>
    <row r="365" s="13" customFormat="1">
      <c r="A365" s="13"/>
      <c r="B365" s="238"/>
      <c r="C365" s="239"/>
      <c r="D365" s="240" t="s">
        <v>162</v>
      </c>
      <c r="E365" s="241" t="s">
        <v>1</v>
      </c>
      <c r="F365" s="242" t="s">
        <v>614</v>
      </c>
      <c r="G365" s="239"/>
      <c r="H365" s="243">
        <v>223210.715</v>
      </c>
      <c r="I365" s="244"/>
      <c r="J365" s="239"/>
      <c r="K365" s="239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162</v>
      </c>
      <c r="AU365" s="249" t="s">
        <v>88</v>
      </c>
      <c r="AV365" s="13" t="s">
        <v>88</v>
      </c>
      <c r="AW365" s="13" t="s">
        <v>33</v>
      </c>
      <c r="AX365" s="13" t="s">
        <v>78</v>
      </c>
      <c r="AY365" s="249" t="s">
        <v>153</v>
      </c>
    </row>
    <row r="366" s="2" customFormat="1" ht="37.8" customHeight="1">
      <c r="A366" s="37"/>
      <c r="B366" s="38"/>
      <c r="C366" s="225" t="s">
        <v>615</v>
      </c>
      <c r="D366" s="225" t="s">
        <v>155</v>
      </c>
      <c r="E366" s="226" t="s">
        <v>616</v>
      </c>
      <c r="F366" s="227" t="s">
        <v>617</v>
      </c>
      <c r="G366" s="228" t="s">
        <v>158</v>
      </c>
      <c r="H366" s="229">
        <v>2452.8649999999998</v>
      </c>
      <c r="I366" s="230"/>
      <c r="J366" s="231">
        <f>ROUND(I366*H366,0)</f>
        <v>0</v>
      </c>
      <c r="K366" s="227" t="s">
        <v>159</v>
      </c>
      <c r="L366" s="43"/>
      <c r="M366" s="232" t="s">
        <v>1</v>
      </c>
      <c r="N366" s="233" t="s">
        <v>44</v>
      </c>
      <c r="O366" s="90"/>
      <c r="P366" s="234">
        <f>O366*H366</f>
        <v>0</v>
      </c>
      <c r="Q366" s="234">
        <v>0</v>
      </c>
      <c r="R366" s="234">
        <f>Q366*H366</f>
        <v>0</v>
      </c>
      <c r="S366" s="234">
        <v>0</v>
      </c>
      <c r="T366" s="23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6" t="s">
        <v>160</v>
      </c>
      <c r="AT366" s="236" t="s">
        <v>155</v>
      </c>
      <c r="AU366" s="236" t="s">
        <v>88</v>
      </c>
      <c r="AY366" s="16" t="s">
        <v>153</v>
      </c>
      <c r="BE366" s="237">
        <f>IF(N366="základní",J366,0)</f>
        <v>0</v>
      </c>
      <c r="BF366" s="237">
        <f>IF(N366="snížená",J366,0)</f>
        <v>0</v>
      </c>
      <c r="BG366" s="237">
        <f>IF(N366="zákl. přenesená",J366,0)</f>
        <v>0</v>
      </c>
      <c r="BH366" s="237">
        <f>IF(N366="sníž. přenesená",J366,0)</f>
        <v>0</v>
      </c>
      <c r="BI366" s="237">
        <f>IF(N366="nulová",J366,0)</f>
        <v>0</v>
      </c>
      <c r="BJ366" s="16" t="s">
        <v>88</v>
      </c>
      <c r="BK366" s="237">
        <f>ROUND(I366*H366,0)</f>
        <v>0</v>
      </c>
      <c r="BL366" s="16" t="s">
        <v>160</v>
      </c>
      <c r="BM366" s="236" t="s">
        <v>618</v>
      </c>
    </row>
    <row r="367" s="2" customFormat="1" ht="24.15" customHeight="1">
      <c r="A367" s="37"/>
      <c r="B367" s="38"/>
      <c r="C367" s="225" t="s">
        <v>619</v>
      </c>
      <c r="D367" s="225" t="s">
        <v>155</v>
      </c>
      <c r="E367" s="226" t="s">
        <v>620</v>
      </c>
      <c r="F367" s="227" t="s">
        <v>621</v>
      </c>
      <c r="G367" s="228" t="s">
        <v>352</v>
      </c>
      <c r="H367" s="229">
        <v>1226.433</v>
      </c>
      <c r="I367" s="230"/>
      <c r="J367" s="231">
        <f>ROUND(I367*H367,0)</f>
        <v>0</v>
      </c>
      <c r="K367" s="227" t="s">
        <v>159</v>
      </c>
      <c r="L367" s="43"/>
      <c r="M367" s="232" t="s">
        <v>1</v>
      </c>
      <c r="N367" s="233" t="s">
        <v>44</v>
      </c>
      <c r="O367" s="90"/>
      <c r="P367" s="234">
        <f>O367*H367</f>
        <v>0</v>
      </c>
      <c r="Q367" s="234">
        <v>0</v>
      </c>
      <c r="R367" s="234">
        <f>Q367*H367</f>
        <v>0</v>
      </c>
      <c r="S367" s="234">
        <v>0</v>
      </c>
      <c r="T367" s="23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36" t="s">
        <v>160</v>
      </c>
      <c r="AT367" s="236" t="s">
        <v>155</v>
      </c>
      <c r="AU367" s="236" t="s">
        <v>88</v>
      </c>
      <c r="AY367" s="16" t="s">
        <v>153</v>
      </c>
      <c r="BE367" s="237">
        <f>IF(N367="základní",J367,0)</f>
        <v>0</v>
      </c>
      <c r="BF367" s="237">
        <f>IF(N367="snížená",J367,0)</f>
        <v>0</v>
      </c>
      <c r="BG367" s="237">
        <f>IF(N367="zákl. přenesená",J367,0)</f>
        <v>0</v>
      </c>
      <c r="BH367" s="237">
        <f>IF(N367="sníž. přenesená",J367,0)</f>
        <v>0</v>
      </c>
      <c r="BI367" s="237">
        <f>IF(N367="nulová",J367,0)</f>
        <v>0</v>
      </c>
      <c r="BJ367" s="16" t="s">
        <v>88</v>
      </c>
      <c r="BK367" s="237">
        <f>ROUND(I367*H367,0)</f>
        <v>0</v>
      </c>
      <c r="BL367" s="16" t="s">
        <v>160</v>
      </c>
      <c r="BM367" s="236" t="s">
        <v>622</v>
      </c>
    </row>
    <row r="368" s="13" customFormat="1">
      <c r="A368" s="13"/>
      <c r="B368" s="238"/>
      <c r="C368" s="239"/>
      <c r="D368" s="240" t="s">
        <v>162</v>
      </c>
      <c r="E368" s="241" t="s">
        <v>1</v>
      </c>
      <c r="F368" s="242" t="s">
        <v>623</v>
      </c>
      <c r="G368" s="239"/>
      <c r="H368" s="243">
        <v>1226.433</v>
      </c>
      <c r="I368" s="244"/>
      <c r="J368" s="239"/>
      <c r="K368" s="239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162</v>
      </c>
      <c r="AU368" s="249" t="s">
        <v>88</v>
      </c>
      <c r="AV368" s="13" t="s">
        <v>88</v>
      </c>
      <c r="AW368" s="13" t="s">
        <v>33</v>
      </c>
      <c r="AX368" s="13" t="s">
        <v>78</v>
      </c>
      <c r="AY368" s="249" t="s">
        <v>153</v>
      </c>
    </row>
    <row r="369" s="2" customFormat="1" ht="33" customHeight="1">
      <c r="A369" s="37"/>
      <c r="B369" s="38"/>
      <c r="C369" s="225" t="s">
        <v>624</v>
      </c>
      <c r="D369" s="225" t="s">
        <v>155</v>
      </c>
      <c r="E369" s="226" t="s">
        <v>625</v>
      </c>
      <c r="F369" s="227" t="s">
        <v>626</v>
      </c>
      <c r="G369" s="228" t="s">
        <v>352</v>
      </c>
      <c r="H369" s="229">
        <v>74812.413</v>
      </c>
      <c r="I369" s="230"/>
      <c r="J369" s="231">
        <f>ROUND(I369*H369,0)</f>
        <v>0</v>
      </c>
      <c r="K369" s="227" t="s">
        <v>159</v>
      </c>
      <c r="L369" s="43"/>
      <c r="M369" s="232" t="s">
        <v>1</v>
      </c>
      <c r="N369" s="233" t="s">
        <v>44</v>
      </c>
      <c r="O369" s="90"/>
      <c r="P369" s="234">
        <f>O369*H369</f>
        <v>0</v>
      </c>
      <c r="Q369" s="234">
        <v>0</v>
      </c>
      <c r="R369" s="234">
        <f>Q369*H369</f>
        <v>0</v>
      </c>
      <c r="S369" s="234">
        <v>0</v>
      </c>
      <c r="T369" s="23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6" t="s">
        <v>160</v>
      </c>
      <c r="AT369" s="236" t="s">
        <v>155</v>
      </c>
      <c r="AU369" s="236" t="s">
        <v>88</v>
      </c>
      <c r="AY369" s="16" t="s">
        <v>153</v>
      </c>
      <c r="BE369" s="237">
        <f>IF(N369="základní",J369,0)</f>
        <v>0</v>
      </c>
      <c r="BF369" s="237">
        <f>IF(N369="snížená",J369,0)</f>
        <v>0</v>
      </c>
      <c r="BG369" s="237">
        <f>IF(N369="zákl. přenesená",J369,0)</f>
        <v>0</v>
      </c>
      <c r="BH369" s="237">
        <f>IF(N369="sníž. přenesená",J369,0)</f>
        <v>0</v>
      </c>
      <c r="BI369" s="237">
        <f>IF(N369="nulová",J369,0)</f>
        <v>0</v>
      </c>
      <c r="BJ369" s="16" t="s">
        <v>88</v>
      </c>
      <c r="BK369" s="237">
        <f>ROUND(I369*H369,0)</f>
        <v>0</v>
      </c>
      <c r="BL369" s="16" t="s">
        <v>160</v>
      </c>
      <c r="BM369" s="236" t="s">
        <v>627</v>
      </c>
    </row>
    <row r="370" s="13" customFormat="1">
      <c r="A370" s="13"/>
      <c r="B370" s="238"/>
      <c r="C370" s="239"/>
      <c r="D370" s="240" t="s">
        <v>162</v>
      </c>
      <c r="E370" s="241" t="s">
        <v>1</v>
      </c>
      <c r="F370" s="242" t="s">
        <v>628</v>
      </c>
      <c r="G370" s="239"/>
      <c r="H370" s="243">
        <v>74812.413</v>
      </c>
      <c r="I370" s="244"/>
      <c r="J370" s="239"/>
      <c r="K370" s="239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162</v>
      </c>
      <c r="AU370" s="249" t="s">
        <v>88</v>
      </c>
      <c r="AV370" s="13" t="s">
        <v>88</v>
      </c>
      <c r="AW370" s="13" t="s">
        <v>33</v>
      </c>
      <c r="AX370" s="13" t="s">
        <v>78</v>
      </c>
      <c r="AY370" s="249" t="s">
        <v>153</v>
      </c>
    </row>
    <row r="371" s="2" customFormat="1" ht="33" customHeight="1">
      <c r="A371" s="37"/>
      <c r="B371" s="38"/>
      <c r="C371" s="225" t="s">
        <v>629</v>
      </c>
      <c r="D371" s="225" t="s">
        <v>155</v>
      </c>
      <c r="E371" s="226" t="s">
        <v>630</v>
      </c>
      <c r="F371" s="227" t="s">
        <v>631</v>
      </c>
      <c r="G371" s="228" t="s">
        <v>352</v>
      </c>
      <c r="H371" s="229">
        <v>1226.433</v>
      </c>
      <c r="I371" s="230"/>
      <c r="J371" s="231">
        <f>ROUND(I371*H371,0)</f>
        <v>0</v>
      </c>
      <c r="K371" s="227" t="s">
        <v>159</v>
      </c>
      <c r="L371" s="43"/>
      <c r="M371" s="232" t="s">
        <v>1</v>
      </c>
      <c r="N371" s="233" t="s">
        <v>44</v>
      </c>
      <c r="O371" s="90"/>
      <c r="P371" s="234">
        <f>O371*H371</f>
        <v>0</v>
      </c>
      <c r="Q371" s="234">
        <v>0</v>
      </c>
      <c r="R371" s="234">
        <f>Q371*H371</f>
        <v>0</v>
      </c>
      <c r="S371" s="234">
        <v>0</v>
      </c>
      <c r="T371" s="23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6" t="s">
        <v>160</v>
      </c>
      <c r="AT371" s="236" t="s">
        <v>155</v>
      </c>
      <c r="AU371" s="236" t="s">
        <v>88</v>
      </c>
      <c r="AY371" s="16" t="s">
        <v>153</v>
      </c>
      <c r="BE371" s="237">
        <f>IF(N371="základní",J371,0)</f>
        <v>0</v>
      </c>
      <c r="BF371" s="237">
        <f>IF(N371="snížená",J371,0)</f>
        <v>0</v>
      </c>
      <c r="BG371" s="237">
        <f>IF(N371="zákl. přenesená",J371,0)</f>
        <v>0</v>
      </c>
      <c r="BH371" s="237">
        <f>IF(N371="sníž. přenesená",J371,0)</f>
        <v>0</v>
      </c>
      <c r="BI371" s="237">
        <f>IF(N371="nulová",J371,0)</f>
        <v>0</v>
      </c>
      <c r="BJ371" s="16" t="s">
        <v>88</v>
      </c>
      <c r="BK371" s="237">
        <f>ROUND(I371*H371,0)</f>
        <v>0</v>
      </c>
      <c r="BL371" s="16" t="s">
        <v>160</v>
      </c>
      <c r="BM371" s="236" t="s">
        <v>632</v>
      </c>
    </row>
    <row r="372" s="2" customFormat="1" ht="16.5" customHeight="1">
      <c r="A372" s="37"/>
      <c r="B372" s="38"/>
      <c r="C372" s="225" t="s">
        <v>633</v>
      </c>
      <c r="D372" s="225" t="s">
        <v>155</v>
      </c>
      <c r="E372" s="226" t="s">
        <v>634</v>
      </c>
      <c r="F372" s="227" t="s">
        <v>635</v>
      </c>
      <c r="G372" s="228" t="s">
        <v>158</v>
      </c>
      <c r="H372" s="229">
        <v>2452.8649999999998</v>
      </c>
      <c r="I372" s="230"/>
      <c r="J372" s="231">
        <f>ROUND(I372*H372,0)</f>
        <v>0</v>
      </c>
      <c r="K372" s="227" t="s">
        <v>159</v>
      </c>
      <c r="L372" s="43"/>
      <c r="M372" s="232" t="s">
        <v>1</v>
      </c>
      <c r="N372" s="233" t="s">
        <v>44</v>
      </c>
      <c r="O372" s="90"/>
      <c r="P372" s="234">
        <f>O372*H372</f>
        <v>0</v>
      </c>
      <c r="Q372" s="234">
        <v>0</v>
      </c>
      <c r="R372" s="234">
        <f>Q372*H372</f>
        <v>0</v>
      </c>
      <c r="S372" s="234">
        <v>0</v>
      </c>
      <c r="T372" s="23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6" t="s">
        <v>160</v>
      </c>
      <c r="AT372" s="236" t="s">
        <v>155</v>
      </c>
      <c r="AU372" s="236" t="s">
        <v>88</v>
      </c>
      <c r="AY372" s="16" t="s">
        <v>153</v>
      </c>
      <c r="BE372" s="237">
        <f>IF(N372="základní",J372,0)</f>
        <v>0</v>
      </c>
      <c r="BF372" s="237">
        <f>IF(N372="snížená",J372,0)</f>
        <v>0</v>
      </c>
      <c r="BG372" s="237">
        <f>IF(N372="zákl. přenesená",J372,0)</f>
        <v>0</v>
      </c>
      <c r="BH372" s="237">
        <f>IF(N372="sníž. přenesená",J372,0)</f>
        <v>0</v>
      </c>
      <c r="BI372" s="237">
        <f>IF(N372="nulová",J372,0)</f>
        <v>0</v>
      </c>
      <c r="BJ372" s="16" t="s">
        <v>88</v>
      </c>
      <c r="BK372" s="237">
        <f>ROUND(I372*H372,0)</f>
        <v>0</v>
      </c>
      <c r="BL372" s="16" t="s">
        <v>160</v>
      </c>
      <c r="BM372" s="236" t="s">
        <v>636</v>
      </c>
    </row>
    <row r="373" s="2" customFormat="1" ht="21.75" customHeight="1">
      <c r="A373" s="37"/>
      <c r="B373" s="38"/>
      <c r="C373" s="225" t="s">
        <v>637</v>
      </c>
      <c r="D373" s="225" t="s">
        <v>155</v>
      </c>
      <c r="E373" s="226" t="s">
        <v>638</v>
      </c>
      <c r="F373" s="227" t="s">
        <v>639</v>
      </c>
      <c r="G373" s="228" t="s">
        <v>158</v>
      </c>
      <c r="H373" s="229">
        <v>223210.715</v>
      </c>
      <c r="I373" s="230"/>
      <c r="J373" s="231">
        <f>ROUND(I373*H373,0)</f>
        <v>0</v>
      </c>
      <c r="K373" s="227" t="s">
        <v>159</v>
      </c>
      <c r="L373" s="43"/>
      <c r="M373" s="232" t="s">
        <v>1</v>
      </c>
      <c r="N373" s="233" t="s">
        <v>44</v>
      </c>
      <c r="O373" s="90"/>
      <c r="P373" s="234">
        <f>O373*H373</f>
        <v>0</v>
      </c>
      <c r="Q373" s="234">
        <v>0</v>
      </c>
      <c r="R373" s="234">
        <f>Q373*H373</f>
        <v>0</v>
      </c>
      <c r="S373" s="234">
        <v>0</v>
      </c>
      <c r="T373" s="23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6" t="s">
        <v>160</v>
      </c>
      <c r="AT373" s="236" t="s">
        <v>155</v>
      </c>
      <c r="AU373" s="236" t="s">
        <v>88</v>
      </c>
      <c r="AY373" s="16" t="s">
        <v>153</v>
      </c>
      <c r="BE373" s="237">
        <f>IF(N373="základní",J373,0)</f>
        <v>0</v>
      </c>
      <c r="BF373" s="237">
        <f>IF(N373="snížená",J373,0)</f>
        <v>0</v>
      </c>
      <c r="BG373" s="237">
        <f>IF(N373="zákl. přenesená",J373,0)</f>
        <v>0</v>
      </c>
      <c r="BH373" s="237">
        <f>IF(N373="sníž. přenesená",J373,0)</f>
        <v>0</v>
      </c>
      <c r="BI373" s="237">
        <f>IF(N373="nulová",J373,0)</f>
        <v>0</v>
      </c>
      <c r="BJ373" s="16" t="s">
        <v>88</v>
      </c>
      <c r="BK373" s="237">
        <f>ROUND(I373*H373,0)</f>
        <v>0</v>
      </c>
      <c r="BL373" s="16" t="s">
        <v>160</v>
      </c>
      <c r="BM373" s="236" t="s">
        <v>640</v>
      </c>
    </row>
    <row r="374" s="2" customFormat="1" ht="21.75" customHeight="1">
      <c r="A374" s="37"/>
      <c r="B374" s="38"/>
      <c r="C374" s="225" t="s">
        <v>641</v>
      </c>
      <c r="D374" s="225" t="s">
        <v>155</v>
      </c>
      <c r="E374" s="226" t="s">
        <v>642</v>
      </c>
      <c r="F374" s="227" t="s">
        <v>643</v>
      </c>
      <c r="G374" s="228" t="s">
        <v>158</v>
      </c>
      <c r="H374" s="229">
        <v>2452.8649999999998</v>
      </c>
      <c r="I374" s="230"/>
      <c r="J374" s="231">
        <f>ROUND(I374*H374,0)</f>
        <v>0</v>
      </c>
      <c r="K374" s="227" t="s">
        <v>159</v>
      </c>
      <c r="L374" s="43"/>
      <c r="M374" s="232" t="s">
        <v>1</v>
      </c>
      <c r="N374" s="233" t="s">
        <v>44</v>
      </c>
      <c r="O374" s="90"/>
      <c r="P374" s="234">
        <f>O374*H374</f>
        <v>0</v>
      </c>
      <c r="Q374" s="234">
        <v>0</v>
      </c>
      <c r="R374" s="234">
        <f>Q374*H374</f>
        <v>0</v>
      </c>
      <c r="S374" s="234">
        <v>0</v>
      </c>
      <c r="T374" s="23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6" t="s">
        <v>160</v>
      </c>
      <c r="AT374" s="236" t="s">
        <v>155</v>
      </c>
      <c r="AU374" s="236" t="s">
        <v>88</v>
      </c>
      <c r="AY374" s="16" t="s">
        <v>153</v>
      </c>
      <c r="BE374" s="237">
        <f>IF(N374="základní",J374,0)</f>
        <v>0</v>
      </c>
      <c r="BF374" s="237">
        <f>IF(N374="snížená",J374,0)</f>
        <v>0</v>
      </c>
      <c r="BG374" s="237">
        <f>IF(N374="zákl. přenesená",J374,0)</f>
        <v>0</v>
      </c>
      <c r="BH374" s="237">
        <f>IF(N374="sníž. přenesená",J374,0)</f>
        <v>0</v>
      </c>
      <c r="BI374" s="237">
        <f>IF(N374="nulová",J374,0)</f>
        <v>0</v>
      </c>
      <c r="BJ374" s="16" t="s">
        <v>88</v>
      </c>
      <c r="BK374" s="237">
        <f>ROUND(I374*H374,0)</f>
        <v>0</v>
      </c>
      <c r="BL374" s="16" t="s">
        <v>160</v>
      </c>
      <c r="BM374" s="236" t="s">
        <v>644</v>
      </c>
    </row>
    <row r="375" s="2" customFormat="1" ht="16.5" customHeight="1">
      <c r="A375" s="37"/>
      <c r="B375" s="38"/>
      <c r="C375" s="225" t="s">
        <v>645</v>
      </c>
      <c r="D375" s="225" t="s">
        <v>155</v>
      </c>
      <c r="E375" s="226" t="s">
        <v>646</v>
      </c>
      <c r="F375" s="227" t="s">
        <v>647</v>
      </c>
      <c r="G375" s="228" t="s">
        <v>352</v>
      </c>
      <c r="H375" s="229">
        <v>8.5999999999999996</v>
      </c>
      <c r="I375" s="230"/>
      <c r="J375" s="231">
        <f>ROUND(I375*H375,0)</f>
        <v>0</v>
      </c>
      <c r="K375" s="227" t="s">
        <v>159</v>
      </c>
      <c r="L375" s="43"/>
      <c r="M375" s="232" t="s">
        <v>1</v>
      </c>
      <c r="N375" s="233" t="s">
        <v>44</v>
      </c>
      <c r="O375" s="90"/>
      <c r="P375" s="234">
        <f>O375*H375</f>
        <v>0</v>
      </c>
      <c r="Q375" s="234">
        <v>0</v>
      </c>
      <c r="R375" s="234">
        <f>Q375*H375</f>
        <v>0</v>
      </c>
      <c r="S375" s="234">
        <v>0</v>
      </c>
      <c r="T375" s="23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6" t="s">
        <v>160</v>
      </c>
      <c r="AT375" s="236" t="s">
        <v>155</v>
      </c>
      <c r="AU375" s="236" t="s">
        <v>88</v>
      </c>
      <c r="AY375" s="16" t="s">
        <v>153</v>
      </c>
      <c r="BE375" s="237">
        <f>IF(N375="základní",J375,0)</f>
        <v>0</v>
      </c>
      <c r="BF375" s="237">
        <f>IF(N375="snížená",J375,0)</f>
        <v>0</v>
      </c>
      <c r="BG375" s="237">
        <f>IF(N375="zákl. přenesená",J375,0)</f>
        <v>0</v>
      </c>
      <c r="BH375" s="237">
        <f>IF(N375="sníž. přenesená",J375,0)</f>
        <v>0</v>
      </c>
      <c r="BI375" s="237">
        <f>IF(N375="nulová",J375,0)</f>
        <v>0</v>
      </c>
      <c r="BJ375" s="16" t="s">
        <v>88</v>
      </c>
      <c r="BK375" s="237">
        <f>ROUND(I375*H375,0)</f>
        <v>0</v>
      </c>
      <c r="BL375" s="16" t="s">
        <v>160</v>
      </c>
      <c r="BM375" s="236" t="s">
        <v>648</v>
      </c>
    </row>
    <row r="376" s="13" customFormat="1">
      <c r="A376" s="13"/>
      <c r="B376" s="238"/>
      <c r="C376" s="239"/>
      <c r="D376" s="240" t="s">
        <v>162</v>
      </c>
      <c r="E376" s="241" t="s">
        <v>1</v>
      </c>
      <c r="F376" s="242" t="s">
        <v>649</v>
      </c>
      <c r="G376" s="239"/>
      <c r="H376" s="243">
        <v>8.5999999999999996</v>
      </c>
      <c r="I376" s="244"/>
      <c r="J376" s="239"/>
      <c r="K376" s="239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162</v>
      </c>
      <c r="AU376" s="249" t="s">
        <v>88</v>
      </c>
      <c r="AV376" s="13" t="s">
        <v>88</v>
      </c>
      <c r="AW376" s="13" t="s">
        <v>33</v>
      </c>
      <c r="AX376" s="13" t="s">
        <v>78</v>
      </c>
      <c r="AY376" s="249" t="s">
        <v>153</v>
      </c>
    </row>
    <row r="377" s="2" customFormat="1" ht="24.15" customHeight="1">
      <c r="A377" s="37"/>
      <c r="B377" s="38"/>
      <c r="C377" s="225" t="s">
        <v>650</v>
      </c>
      <c r="D377" s="225" t="s">
        <v>155</v>
      </c>
      <c r="E377" s="226" t="s">
        <v>651</v>
      </c>
      <c r="F377" s="227" t="s">
        <v>652</v>
      </c>
      <c r="G377" s="228" t="s">
        <v>352</v>
      </c>
      <c r="H377" s="229">
        <v>782.60000000000002</v>
      </c>
      <c r="I377" s="230"/>
      <c r="J377" s="231">
        <f>ROUND(I377*H377,0)</f>
        <v>0</v>
      </c>
      <c r="K377" s="227" t="s">
        <v>159</v>
      </c>
      <c r="L377" s="43"/>
      <c r="M377" s="232" t="s">
        <v>1</v>
      </c>
      <c r="N377" s="233" t="s">
        <v>44</v>
      </c>
      <c r="O377" s="90"/>
      <c r="P377" s="234">
        <f>O377*H377</f>
        <v>0</v>
      </c>
      <c r="Q377" s="234">
        <v>0</v>
      </c>
      <c r="R377" s="234">
        <f>Q377*H377</f>
        <v>0</v>
      </c>
      <c r="S377" s="234">
        <v>0</v>
      </c>
      <c r="T377" s="23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6" t="s">
        <v>160</v>
      </c>
      <c r="AT377" s="236" t="s">
        <v>155</v>
      </c>
      <c r="AU377" s="236" t="s">
        <v>88</v>
      </c>
      <c r="AY377" s="16" t="s">
        <v>153</v>
      </c>
      <c r="BE377" s="237">
        <f>IF(N377="základní",J377,0)</f>
        <v>0</v>
      </c>
      <c r="BF377" s="237">
        <f>IF(N377="snížená",J377,0)</f>
        <v>0</v>
      </c>
      <c r="BG377" s="237">
        <f>IF(N377="zákl. přenesená",J377,0)</f>
        <v>0</v>
      </c>
      <c r="BH377" s="237">
        <f>IF(N377="sníž. přenesená",J377,0)</f>
        <v>0</v>
      </c>
      <c r="BI377" s="237">
        <f>IF(N377="nulová",J377,0)</f>
        <v>0</v>
      </c>
      <c r="BJ377" s="16" t="s">
        <v>88</v>
      </c>
      <c r="BK377" s="237">
        <f>ROUND(I377*H377,0)</f>
        <v>0</v>
      </c>
      <c r="BL377" s="16" t="s">
        <v>160</v>
      </c>
      <c r="BM377" s="236" t="s">
        <v>653</v>
      </c>
    </row>
    <row r="378" s="13" customFormat="1">
      <c r="A378" s="13"/>
      <c r="B378" s="238"/>
      <c r="C378" s="239"/>
      <c r="D378" s="240" t="s">
        <v>162</v>
      </c>
      <c r="E378" s="241" t="s">
        <v>1</v>
      </c>
      <c r="F378" s="242" t="s">
        <v>654</v>
      </c>
      <c r="G378" s="239"/>
      <c r="H378" s="243">
        <v>782.60000000000002</v>
      </c>
      <c r="I378" s="244"/>
      <c r="J378" s="239"/>
      <c r="K378" s="239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162</v>
      </c>
      <c r="AU378" s="249" t="s">
        <v>88</v>
      </c>
      <c r="AV378" s="13" t="s">
        <v>88</v>
      </c>
      <c r="AW378" s="13" t="s">
        <v>33</v>
      </c>
      <c r="AX378" s="13" t="s">
        <v>78</v>
      </c>
      <c r="AY378" s="249" t="s">
        <v>153</v>
      </c>
    </row>
    <row r="379" s="2" customFormat="1" ht="16.5" customHeight="1">
      <c r="A379" s="37"/>
      <c r="B379" s="38"/>
      <c r="C379" s="225" t="s">
        <v>655</v>
      </c>
      <c r="D379" s="225" t="s">
        <v>155</v>
      </c>
      <c r="E379" s="226" t="s">
        <v>656</v>
      </c>
      <c r="F379" s="227" t="s">
        <v>657</v>
      </c>
      <c r="G379" s="228" t="s">
        <v>352</v>
      </c>
      <c r="H379" s="229">
        <v>8.5999999999999996</v>
      </c>
      <c r="I379" s="230"/>
      <c r="J379" s="231">
        <f>ROUND(I379*H379,0)</f>
        <v>0</v>
      </c>
      <c r="K379" s="227" t="s">
        <v>159</v>
      </c>
      <c r="L379" s="43"/>
      <c r="M379" s="232" t="s">
        <v>1</v>
      </c>
      <c r="N379" s="233" t="s">
        <v>44</v>
      </c>
      <c r="O379" s="90"/>
      <c r="P379" s="234">
        <f>O379*H379</f>
        <v>0</v>
      </c>
      <c r="Q379" s="234">
        <v>0</v>
      </c>
      <c r="R379" s="234">
        <f>Q379*H379</f>
        <v>0</v>
      </c>
      <c r="S379" s="234">
        <v>0</v>
      </c>
      <c r="T379" s="23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6" t="s">
        <v>160</v>
      </c>
      <c r="AT379" s="236" t="s">
        <v>155</v>
      </c>
      <c r="AU379" s="236" t="s">
        <v>88</v>
      </c>
      <c r="AY379" s="16" t="s">
        <v>153</v>
      </c>
      <c r="BE379" s="237">
        <f>IF(N379="základní",J379,0)</f>
        <v>0</v>
      </c>
      <c r="BF379" s="237">
        <f>IF(N379="snížená",J379,0)</f>
        <v>0</v>
      </c>
      <c r="BG379" s="237">
        <f>IF(N379="zákl. přenesená",J379,0)</f>
        <v>0</v>
      </c>
      <c r="BH379" s="237">
        <f>IF(N379="sníž. přenesená",J379,0)</f>
        <v>0</v>
      </c>
      <c r="BI379" s="237">
        <f>IF(N379="nulová",J379,0)</f>
        <v>0</v>
      </c>
      <c r="BJ379" s="16" t="s">
        <v>88</v>
      </c>
      <c r="BK379" s="237">
        <f>ROUND(I379*H379,0)</f>
        <v>0</v>
      </c>
      <c r="BL379" s="16" t="s">
        <v>160</v>
      </c>
      <c r="BM379" s="236" t="s">
        <v>658</v>
      </c>
    </row>
    <row r="380" s="2" customFormat="1" ht="33" customHeight="1">
      <c r="A380" s="37"/>
      <c r="B380" s="38"/>
      <c r="C380" s="225" t="s">
        <v>659</v>
      </c>
      <c r="D380" s="225" t="s">
        <v>155</v>
      </c>
      <c r="E380" s="226" t="s">
        <v>660</v>
      </c>
      <c r="F380" s="227" t="s">
        <v>661</v>
      </c>
      <c r="G380" s="228" t="s">
        <v>158</v>
      </c>
      <c r="H380" s="229">
        <v>198.06</v>
      </c>
      <c r="I380" s="230"/>
      <c r="J380" s="231">
        <f>ROUND(I380*H380,0)</f>
        <v>0</v>
      </c>
      <c r="K380" s="227" t="s">
        <v>159</v>
      </c>
      <c r="L380" s="43"/>
      <c r="M380" s="232" t="s">
        <v>1</v>
      </c>
      <c r="N380" s="233" t="s">
        <v>44</v>
      </c>
      <c r="O380" s="90"/>
      <c r="P380" s="234">
        <f>O380*H380</f>
        <v>0</v>
      </c>
      <c r="Q380" s="234">
        <v>0.00012999999999999999</v>
      </c>
      <c r="R380" s="234">
        <f>Q380*H380</f>
        <v>0.025747799999999998</v>
      </c>
      <c r="S380" s="234">
        <v>0</v>
      </c>
      <c r="T380" s="235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6" t="s">
        <v>160</v>
      </c>
      <c r="AT380" s="236" t="s">
        <v>155</v>
      </c>
      <c r="AU380" s="236" t="s">
        <v>88</v>
      </c>
      <c r="AY380" s="16" t="s">
        <v>153</v>
      </c>
      <c r="BE380" s="237">
        <f>IF(N380="základní",J380,0)</f>
        <v>0</v>
      </c>
      <c r="BF380" s="237">
        <f>IF(N380="snížená",J380,0)</f>
        <v>0</v>
      </c>
      <c r="BG380" s="237">
        <f>IF(N380="zákl. přenesená",J380,0)</f>
        <v>0</v>
      </c>
      <c r="BH380" s="237">
        <f>IF(N380="sníž. přenesená",J380,0)</f>
        <v>0</v>
      </c>
      <c r="BI380" s="237">
        <f>IF(N380="nulová",J380,0)</f>
        <v>0</v>
      </c>
      <c r="BJ380" s="16" t="s">
        <v>88</v>
      </c>
      <c r="BK380" s="237">
        <f>ROUND(I380*H380,0)</f>
        <v>0</v>
      </c>
      <c r="BL380" s="16" t="s">
        <v>160</v>
      </c>
      <c r="BM380" s="236" t="s">
        <v>662</v>
      </c>
    </row>
    <row r="381" s="13" customFormat="1">
      <c r="A381" s="13"/>
      <c r="B381" s="238"/>
      <c r="C381" s="239"/>
      <c r="D381" s="240" t="s">
        <v>162</v>
      </c>
      <c r="E381" s="241" t="s">
        <v>1</v>
      </c>
      <c r="F381" s="242" t="s">
        <v>663</v>
      </c>
      <c r="G381" s="239"/>
      <c r="H381" s="243">
        <v>7.4400000000000004</v>
      </c>
      <c r="I381" s="244"/>
      <c r="J381" s="239"/>
      <c r="K381" s="239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162</v>
      </c>
      <c r="AU381" s="249" t="s">
        <v>88</v>
      </c>
      <c r="AV381" s="13" t="s">
        <v>88</v>
      </c>
      <c r="AW381" s="13" t="s">
        <v>33</v>
      </c>
      <c r="AX381" s="13" t="s">
        <v>78</v>
      </c>
      <c r="AY381" s="249" t="s">
        <v>153</v>
      </c>
    </row>
    <row r="382" s="13" customFormat="1">
      <c r="A382" s="13"/>
      <c r="B382" s="238"/>
      <c r="C382" s="239"/>
      <c r="D382" s="240" t="s">
        <v>162</v>
      </c>
      <c r="E382" s="241" t="s">
        <v>1</v>
      </c>
      <c r="F382" s="242" t="s">
        <v>227</v>
      </c>
      <c r="G382" s="239"/>
      <c r="H382" s="243">
        <v>190.62000000000001</v>
      </c>
      <c r="I382" s="244"/>
      <c r="J382" s="239"/>
      <c r="K382" s="239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162</v>
      </c>
      <c r="AU382" s="249" t="s">
        <v>88</v>
      </c>
      <c r="AV382" s="13" t="s">
        <v>88</v>
      </c>
      <c r="AW382" s="13" t="s">
        <v>33</v>
      </c>
      <c r="AX382" s="13" t="s">
        <v>78</v>
      </c>
      <c r="AY382" s="249" t="s">
        <v>153</v>
      </c>
    </row>
    <row r="383" s="2" customFormat="1" ht="21.75" customHeight="1">
      <c r="A383" s="37"/>
      <c r="B383" s="38"/>
      <c r="C383" s="225" t="s">
        <v>664</v>
      </c>
      <c r="D383" s="225" t="s">
        <v>155</v>
      </c>
      <c r="E383" s="226" t="s">
        <v>665</v>
      </c>
      <c r="F383" s="227" t="s">
        <v>666</v>
      </c>
      <c r="G383" s="228" t="s">
        <v>583</v>
      </c>
      <c r="H383" s="229">
        <v>4</v>
      </c>
      <c r="I383" s="230"/>
      <c r="J383" s="231">
        <f>ROUND(I383*H383,0)</f>
        <v>0</v>
      </c>
      <c r="K383" s="227" t="s">
        <v>159</v>
      </c>
      <c r="L383" s="43"/>
      <c r="M383" s="232" t="s">
        <v>1</v>
      </c>
      <c r="N383" s="233" t="s">
        <v>44</v>
      </c>
      <c r="O383" s="90"/>
      <c r="P383" s="234">
        <f>O383*H383</f>
        <v>0</v>
      </c>
      <c r="Q383" s="234">
        <v>0.00014999999999999999</v>
      </c>
      <c r="R383" s="234">
        <f>Q383*H383</f>
        <v>0.00059999999999999995</v>
      </c>
      <c r="S383" s="234">
        <v>0</v>
      </c>
      <c r="T383" s="235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6" t="s">
        <v>160</v>
      </c>
      <c r="AT383" s="236" t="s">
        <v>155</v>
      </c>
      <c r="AU383" s="236" t="s">
        <v>88</v>
      </c>
      <c r="AY383" s="16" t="s">
        <v>153</v>
      </c>
      <c r="BE383" s="237">
        <f>IF(N383="základní",J383,0)</f>
        <v>0</v>
      </c>
      <c r="BF383" s="237">
        <f>IF(N383="snížená",J383,0)</f>
        <v>0</v>
      </c>
      <c r="BG383" s="237">
        <f>IF(N383="zákl. přenesená",J383,0)</f>
        <v>0</v>
      </c>
      <c r="BH383" s="237">
        <f>IF(N383="sníž. přenesená",J383,0)</f>
        <v>0</v>
      </c>
      <c r="BI383" s="237">
        <f>IF(N383="nulová",J383,0)</f>
        <v>0</v>
      </c>
      <c r="BJ383" s="16" t="s">
        <v>88</v>
      </c>
      <c r="BK383" s="237">
        <f>ROUND(I383*H383,0)</f>
        <v>0</v>
      </c>
      <c r="BL383" s="16" t="s">
        <v>160</v>
      </c>
      <c r="BM383" s="236" t="s">
        <v>667</v>
      </c>
    </row>
    <row r="384" s="13" customFormat="1">
      <c r="A384" s="13"/>
      <c r="B384" s="238"/>
      <c r="C384" s="239"/>
      <c r="D384" s="240" t="s">
        <v>162</v>
      </c>
      <c r="E384" s="241" t="s">
        <v>1</v>
      </c>
      <c r="F384" s="242" t="s">
        <v>668</v>
      </c>
      <c r="G384" s="239"/>
      <c r="H384" s="243">
        <v>4</v>
      </c>
      <c r="I384" s="244"/>
      <c r="J384" s="239"/>
      <c r="K384" s="239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162</v>
      </c>
      <c r="AU384" s="249" t="s">
        <v>88</v>
      </c>
      <c r="AV384" s="13" t="s">
        <v>88</v>
      </c>
      <c r="AW384" s="13" t="s">
        <v>33</v>
      </c>
      <c r="AX384" s="13" t="s">
        <v>78</v>
      </c>
      <c r="AY384" s="249" t="s">
        <v>153</v>
      </c>
    </row>
    <row r="385" s="2" customFormat="1" ht="24.15" customHeight="1">
      <c r="A385" s="37"/>
      <c r="B385" s="38"/>
      <c r="C385" s="225" t="s">
        <v>669</v>
      </c>
      <c r="D385" s="225" t="s">
        <v>155</v>
      </c>
      <c r="E385" s="226" t="s">
        <v>670</v>
      </c>
      <c r="F385" s="227" t="s">
        <v>671</v>
      </c>
      <c r="G385" s="228" t="s">
        <v>583</v>
      </c>
      <c r="H385" s="229">
        <v>16</v>
      </c>
      <c r="I385" s="230"/>
      <c r="J385" s="231">
        <f>ROUND(I385*H385,0)</f>
        <v>0</v>
      </c>
      <c r="K385" s="227" t="s">
        <v>159</v>
      </c>
      <c r="L385" s="43"/>
      <c r="M385" s="232" t="s">
        <v>1</v>
      </c>
      <c r="N385" s="233" t="s">
        <v>44</v>
      </c>
      <c r="O385" s="90"/>
      <c r="P385" s="234">
        <f>O385*H385</f>
        <v>0</v>
      </c>
      <c r="Q385" s="234">
        <v>1.0000000000000001E-05</v>
      </c>
      <c r="R385" s="234">
        <f>Q385*H385</f>
        <v>0.00016000000000000001</v>
      </c>
      <c r="S385" s="234">
        <v>0</v>
      </c>
      <c r="T385" s="235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6" t="s">
        <v>160</v>
      </c>
      <c r="AT385" s="236" t="s">
        <v>155</v>
      </c>
      <c r="AU385" s="236" t="s">
        <v>88</v>
      </c>
      <c r="AY385" s="16" t="s">
        <v>153</v>
      </c>
      <c r="BE385" s="237">
        <f>IF(N385="základní",J385,0)</f>
        <v>0</v>
      </c>
      <c r="BF385" s="237">
        <f>IF(N385="snížená",J385,0)</f>
        <v>0</v>
      </c>
      <c r="BG385" s="237">
        <f>IF(N385="zákl. přenesená",J385,0)</f>
        <v>0</v>
      </c>
      <c r="BH385" s="237">
        <f>IF(N385="sníž. přenesená",J385,0)</f>
        <v>0</v>
      </c>
      <c r="BI385" s="237">
        <f>IF(N385="nulová",J385,0)</f>
        <v>0</v>
      </c>
      <c r="BJ385" s="16" t="s">
        <v>88</v>
      </c>
      <c r="BK385" s="237">
        <f>ROUND(I385*H385,0)</f>
        <v>0</v>
      </c>
      <c r="BL385" s="16" t="s">
        <v>160</v>
      </c>
      <c r="BM385" s="236" t="s">
        <v>672</v>
      </c>
    </row>
    <row r="386" s="13" customFormat="1">
      <c r="A386" s="13"/>
      <c r="B386" s="238"/>
      <c r="C386" s="239"/>
      <c r="D386" s="240" t="s">
        <v>162</v>
      </c>
      <c r="E386" s="241" t="s">
        <v>1</v>
      </c>
      <c r="F386" s="242" t="s">
        <v>673</v>
      </c>
      <c r="G386" s="239"/>
      <c r="H386" s="243">
        <v>16</v>
      </c>
      <c r="I386" s="244"/>
      <c r="J386" s="239"/>
      <c r="K386" s="239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162</v>
      </c>
      <c r="AU386" s="249" t="s">
        <v>88</v>
      </c>
      <c r="AV386" s="13" t="s">
        <v>88</v>
      </c>
      <c r="AW386" s="13" t="s">
        <v>33</v>
      </c>
      <c r="AX386" s="13" t="s">
        <v>78</v>
      </c>
      <c r="AY386" s="249" t="s">
        <v>153</v>
      </c>
    </row>
    <row r="387" s="2" customFormat="1" ht="24.15" customHeight="1">
      <c r="A387" s="37"/>
      <c r="B387" s="38"/>
      <c r="C387" s="225" t="s">
        <v>674</v>
      </c>
      <c r="D387" s="225" t="s">
        <v>155</v>
      </c>
      <c r="E387" s="226" t="s">
        <v>675</v>
      </c>
      <c r="F387" s="227" t="s">
        <v>676</v>
      </c>
      <c r="G387" s="228" t="s">
        <v>583</v>
      </c>
      <c r="H387" s="229">
        <v>368</v>
      </c>
      <c r="I387" s="230"/>
      <c r="J387" s="231">
        <f>ROUND(I387*H387,0)</f>
        <v>0</v>
      </c>
      <c r="K387" s="227" t="s">
        <v>159</v>
      </c>
      <c r="L387" s="43"/>
      <c r="M387" s="232" t="s">
        <v>1</v>
      </c>
      <c r="N387" s="233" t="s">
        <v>44</v>
      </c>
      <c r="O387" s="90"/>
      <c r="P387" s="234">
        <f>O387*H387</f>
        <v>0</v>
      </c>
      <c r="Q387" s="234">
        <v>1.0000000000000001E-05</v>
      </c>
      <c r="R387" s="234">
        <f>Q387*H387</f>
        <v>0.0036800000000000001</v>
      </c>
      <c r="S387" s="234">
        <v>0</v>
      </c>
      <c r="T387" s="235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6" t="s">
        <v>160</v>
      </c>
      <c r="AT387" s="236" t="s">
        <v>155</v>
      </c>
      <c r="AU387" s="236" t="s">
        <v>88</v>
      </c>
      <c r="AY387" s="16" t="s">
        <v>153</v>
      </c>
      <c r="BE387" s="237">
        <f>IF(N387="základní",J387,0)</f>
        <v>0</v>
      </c>
      <c r="BF387" s="237">
        <f>IF(N387="snížená",J387,0)</f>
        <v>0</v>
      </c>
      <c r="BG387" s="237">
        <f>IF(N387="zákl. přenesená",J387,0)</f>
        <v>0</v>
      </c>
      <c r="BH387" s="237">
        <f>IF(N387="sníž. přenesená",J387,0)</f>
        <v>0</v>
      </c>
      <c r="BI387" s="237">
        <f>IF(N387="nulová",J387,0)</f>
        <v>0</v>
      </c>
      <c r="BJ387" s="16" t="s">
        <v>88</v>
      </c>
      <c r="BK387" s="237">
        <f>ROUND(I387*H387,0)</f>
        <v>0</v>
      </c>
      <c r="BL387" s="16" t="s">
        <v>160</v>
      </c>
      <c r="BM387" s="236" t="s">
        <v>677</v>
      </c>
    </row>
    <row r="388" s="13" customFormat="1">
      <c r="A388" s="13"/>
      <c r="B388" s="238"/>
      <c r="C388" s="239"/>
      <c r="D388" s="240" t="s">
        <v>162</v>
      </c>
      <c r="E388" s="241" t="s">
        <v>1</v>
      </c>
      <c r="F388" s="242" t="s">
        <v>678</v>
      </c>
      <c r="G388" s="239"/>
      <c r="H388" s="243">
        <v>368</v>
      </c>
      <c r="I388" s="244"/>
      <c r="J388" s="239"/>
      <c r="K388" s="239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162</v>
      </c>
      <c r="AU388" s="249" t="s">
        <v>88</v>
      </c>
      <c r="AV388" s="13" t="s">
        <v>88</v>
      </c>
      <c r="AW388" s="13" t="s">
        <v>33</v>
      </c>
      <c r="AX388" s="13" t="s">
        <v>78</v>
      </c>
      <c r="AY388" s="249" t="s">
        <v>153</v>
      </c>
    </row>
    <row r="389" s="2" customFormat="1" ht="21.75" customHeight="1">
      <c r="A389" s="37"/>
      <c r="B389" s="38"/>
      <c r="C389" s="225" t="s">
        <v>679</v>
      </c>
      <c r="D389" s="225" t="s">
        <v>155</v>
      </c>
      <c r="E389" s="226" t="s">
        <v>680</v>
      </c>
      <c r="F389" s="227" t="s">
        <v>681</v>
      </c>
      <c r="G389" s="228" t="s">
        <v>583</v>
      </c>
      <c r="H389" s="229">
        <v>384</v>
      </c>
      <c r="I389" s="230"/>
      <c r="J389" s="231">
        <f>ROUND(I389*H389,0)</f>
        <v>0</v>
      </c>
      <c r="K389" s="227" t="s">
        <v>159</v>
      </c>
      <c r="L389" s="43"/>
      <c r="M389" s="232" t="s">
        <v>1</v>
      </c>
      <c r="N389" s="233" t="s">
        <v>44</v>
      </c>
      <c r="O389" s="90"/>
      <c r="P389" s="234">
        <f>O389*H389</f>
        <v>0</v>
      </c>
      <c r="Q389" s="234">
        <v>6.9999999999999994E-05</v>
      </c>
      <c r="R389" s="234">
        <f>Q389*H389</f>
        <v>0.026879999999999998</v>
      </c>
      <c r="S389" s="234">
        <v>0</v>
      </c>
      <c r="T389" s="235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6" t="s">
        <v>160</v>
      </c>
      <c r="AT389" s="236" t="s">
        <v>155</v>
      </c>
      <c r="AU389" s="236" t="s">
        <v>88</v>
      </c>
      <c r="AY389" s="16" t="s">
        <v>153</v>
      </c>
      <c r="BE389" s="237">
        <f>IF(N389="základní",J389,0)</f>
        <v>0</v>
      </c>
      <c r="BF389" s="237">
        <f>IF(N389="snížená",J389,0)</f>
        <v>0</v>
      </c>
      <c r="BG389" s="237">
        <f>IF(N389="zákl. přenesená",J389,0)</f>
        <v>0</v>
      </c>
      <c r="BH389" s="237">
        <f>IF(N389="sníž. přenesená",J389,0)</f>
        <v>0</v>
      </c>
      <c r="BI389" s="237">
        <f>IF(N389="nulová",J389,0)</f>
        <v>0</v>
      </c>
      <c r="BJ389" s="16" t="s">
        <v>88</v>
      </c>
      <c r="BK389" s="237">
        <f>ROUND(I389*H389,0)</f>
        <v>0</v>
      </c>
      <c r="BL389" s="16" t="s">
        <v>160</v>
      </c>
      <c r="BM389" s="236" t="s">
        <v>682</v>
      </c>
    </row>
    <row r="390" s="13" customFormat="1">
      <c r="A390" s="13"/>
      <c r="B390" s="238"/>
      <c r="C390" s="239"/>
      <c r="D390" s="240" t="s">
        <v>162</v>
      </c>
      <c r="E390" s="241" t="s">
        <v>1</v>
      </c>
      <c r="F390" s="242" t="s">
        <v>673</v>
      </c>
      <c r="G390" s="239"/>
      <c r="H390" s="243">
        <v>16</v>
      </c>
      <c r="I390" s="244"/>
      <c r="J390" s="239"/>
      <c r="K390" s="239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162</v>
      </c>
      <c r="AU390" s="249" t="s">
        <v>88</v>
      </c>
      <c r="AV390" s="13" t="s">
        <v>88</v>
      </c>
      <c r="AW390" s="13" t="s">
        <v>33</v>
      </c>
      <c r="AX390" s="13" t="s">
        <v>78</v>
      </c>
      <c r="AY390" s="249" t="s">
        <v>153</v>
      </c>
    </row>
    <row r="391" s="13" customFormat="1">
      <c r="A391" s="13"/>
      <c r="B391" s="238"/>
      <c r="C391" s="239"/>
      <c r="D391" s="240" t="s">
        <v>162</v>
      </c>
      <c r="E391" s="241" t="s">
        <v>1</v>
      </c>
      <c r="F391" s="242" t="s">
        <v>678</v>
      </c>
      <c r="G391" s="239"/>
      <c r="H391" s="243">
        <v>368</v>
      </c>
      <c r="I391" s="244"/>
      <c r="J391" s="239"/>
      <c r="K391" s="239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162</v>
      </c>
      <c r="AU391" s="249" t="s">
        <v>88</v>
      </c>
      <c r="AV391" s="13" t="s">
        <v>88</v>
      </c>
      <c r="AW391" s="13" t="s">
        <v>33</v>
      </c>
      <c r="AX391" s="13" t="s">
        <v>78</v>
      </c>
      <c r="AY391" s="249" t="s">
        <v>153</v>
      </c>
    </row>
    <row r="392" s="2" customFormat="1" ht="24.15" customHeight="1">
      <c r="A392" s="37"/>
      <c r="B392" s="38"/>
      <c r="C392" s="225" t="s">
        <v>683</v>
      </c>
      <c r="D392" s="225" t="s">
        <v>155</v>
      </c>
      <c r="E392" s="226" t="s">
        <v>684</v>
      </c>
      <c r="F392" s="227" t="s">
        <v>685</v>
      </c>
      <c r="G392" s="228" t="s">
        <v>158</v>
      </c>
      <c r="H392" s="229">
        <v>35.670000000000002</v>
      </c>
      <c r="I392" s="230"/>
      <c r="J392" s="231">
        <f>ROUND(I392*H392,0)</f>
        <v>0</v>
      </c>
      <c r="K392" s="227" t="s">
        <v>159</v>
      </c>
      <c r="L392" s="43"/>
      <c r="M392" s="232" t="s">
        <v>1</v>
      </c>
      <c r="N392" s="233" t="s">
        <v>44</v>
      </c>
      <c r="O392" s="90"/>
      <c r="P392" s="234">
        <f>O392*H392</f>
        <v>0</v>
      </c>
      <c r="Q392" s="234">
        <v>0.048000000000000001</v>
      </c>
      <c r="R392" s="234">
        <f>Q392*H392</f>
        <v>1.7121600000000001</v>
      </c>
      <c r="S392" s="234">
        <v>0.048000000000000001</v>
      </c>
      <c r="T392" s="235">
        <f>S392*H392</f>
        <v>1.7121600000000001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36" t="s">
        <v>160</v>
      </c>
      <c r="AT392" s="236" t="s">
        <v>155</v>
      </c>
      <c r="AU392" s="236" t="s">
        <v>88</v>
      </c>
      <c r="AY392" s="16" t="s">
        <v>153</v>
      </c>
      <c r="BE392" s="237">
        <f>IF(N392="základní",J392,0)</f>
        <v>0</v>
      </c>
      <c r="BF392" s="237">
        <f>IF(N392="snížená",J392,0)</f>
        <v>0</v>
      </c>
      <c r="BG392" s="237">
        <f>IF(N392="zákl. přenesená",J392,0)</f>
        <v>0</v>
      </c>
      <c r="BH392" s="237">
        <f>IF(N392="sníž. přenesená",J392,0)</f>
        <v>0</v>
      </c>
      <c r="BI392" s="237">
        <f>IF(N392="nulová",J392,0)</f>
        <v>0</v>
      </c>
      <c r="BJ392" s="16" t="s">
        <v>88</v>
      </c>
      <c r="BK392" s="237">
        <f>ROUND(I392*H392,0)</f>
        <v>0</v>
      </c>
      <c r="BL392" s="16" t="s">
        <v>160</v>
      </c>
      <c r="BM392" s="236" t="s">
        <v>686</v>
      </c>
    </row>
    <row r="393" s="13" customFormat="1">
      <c r="A393" s="13"/>
      <c r="B393" s="238"/>
      <c r="C393" s="239"/>
      <c r="D393" s="240" t="s">
        <v>162</v>
      </c>
      <c r="E393" s="241" t="s">
        <v>1</v>
      </c>
      <c r="F393" s="242" t="s">
        <v>561</v>
      </c>
      <c r="G393" s="239"/>
      <c r="H393" s="243">
        <v>10.710000000000001</v>
      </c>
      <c r="I393" s="244"/>
      <c r="J393" s="239"/>
      <c r="K393" s="239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162</v>
      </c>
      <c r="AU393" s="249" t="s">
        <v>88</v>
      </c>
      <c r="AV393" s="13" t="s">
        <v>88</v>
      </c>
      <c r="AW393" s="13" t="s">
        <v>33</v>
      </c>
      <c r="AX393" s="13" t="s">
        <v>78</v>
      </c>
      <c r="AY393" s="249" t="s">
        <v>153</v>
      </c>
    </row>
    <row r="394" s="13" customFormat="1">
      <c r="A394" s="13"/>
      <c r="B394" s="238"/>
      <c r="C394" s="239"/>
      <c r="D394" s="240" t="s">
        <v>162</v>
      </c>
      <c r="E394" s="241" t="s">
        <v>1</v>
      </c>
      <c r="F394" s="242" t="s">
        <v>687</v>
      </c>
      <c r="G394" s="239"/>
      <c r="H394" s="243">
        <v>10.560000000000001</v>
      </c>
      <c r="I394" s="244"/>
      <c r="J394" s="239"/>
      <c r="K394" s="239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162</v>
      </c>
      <c r="AU394" s="249" t="s">
        <v>88</v>
      </c>
      <c r="AV394" s="13" t="s">
        <v>88</v>
      </c>
      <c r="AW394" s="13" t="s">
        <v>33</v>
      </c>
      <c r="AX394" s="13" t="s">
        <v>78</v>
      </c>
      <c r="AY394" s="249" t="s">
        <v>153</v>
      </c>
    </row>
    <row r="395" s="13" customFormat="1">
      <c r="A395" s="13"/>
      <c r="B395" s="238"/>
      <c r="C395" s="239"/>
      <c r="D395" s="240" t="s">
        <v>162</v>
      </c>
      <c r="E395" s="241" t="s">
        <v>1</v>
      </c>
      <c r="F395" s="242" t="s">
        <v>688</v>
      </c>
      <c r="G395" s="239"/>
      <c r="H395" s="243">
        <v>10.560000000000001</v>
      </c>
      <c r="I395" s="244"/>
      <c r="J395" s="239"/>
      <c r="K395" s="239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162</v>
      </c>
      <c r="AU395" s="249" t="s">
        <v>88</v>
      </c>
      <c r="AV395" s="13" t="s">
        <v>88</v>
      </c>
      <c r="AW395" s="13" t="s">
        <v>33</v>
      </c>
      <c r="AX395" s="13" t="s">
        <v>78</v>
      </c>
      <c r="AY395" s="249" t="s">
        <v>153</v>
      </c>
    </row>
    <row r="396" s="13" customFormat="1">
      <c r="A396" s="13"/>
      <c r="B396" s="238"/>
      <c r="C396" s="239"/>
      <c r="D396" s="240" t="s">
        <v>162</v>
      </c>
      <c r="E396" s="241" t="s">
        <v>1</v>
      </c>
      <c r="F396" s="242" t="s">
        <v>689</v>
      </c>
      <c r="G396" s="239"/>
      <c r="H396" s="243">
        <v>3.8399999999999999</v>
      </c>
      <c r="I396" s="244"/>
      <c r="J396" s="239"/>
      <c r="K396" s="239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162</v>
      </c>
      <c r="AU396" s="249" t="s">
        <v>88</v>
      </c>
      <c r="AV396" s="13" t="s">
        <v>88</v>
      </c>
      <c r="AW396" s="13" t="s">
        <v>33</v>
      </c>
      <c r="AX396" s="13" t="s">
        <v>78</v>
      </c>
      <c r="AY396" s="249" t="s">
        <v>153</v>
      </c>
    </row>
    <row r="397" s="2" customFormat="1" ht="21.75" customHeight="1">
      <c r="A397" s="37"/>
      <c r="B397" s="38"/>
      <c r="C397" s="225" t="s">
        <v>690</v>
      </c>
      <c r="D397" s="225" t="s">
        <v>155</v>
      </c>
      <c r="E397" s="226" t="s">
        <v>691</v>
      </c>
      <c r="F397" s="227" t="s">
        <v>692</v>
      </c>
      <c r="G397" s="228" t="s">
        <v>158</v>
      </c>
      <c r="H397" s="229">
        <v>11.496</v>
      </c>
      <c r="I397" s="230"/>
      <c r="J397" s="231">
        <f>ROUND(I397*H397,0)</f>
        <v>0</v>
      </c>
      <c r="K397" s="227" t="s">
        <v>159</v>
      </c>
      <c r="L397" s="43"/>
      <c r="M397" s="232" t="s">
        <v>1</v>
      </c>
      <c r="N397" s="233" t="s">
        <v>44</v>
      </c>
      <c r="O397" s="90"/>
      <c r="P397" s="234">
        <f>O397*H397</f>
        <v>0</v>
      </c>
      <c r="Q397" s="234">
        <v>0.048000000000000001</v>
      </c>
      <c r="R397" s="234">
        <f>Q397*H397</f>
        <v>0.55180800000000008</v>
      </c>
      <c r="S397" s="234">
        <v>0.048000000000000001</v>
      </c>
      <c r="T397" s="235">
        <f>S397*H397</f>
        <v>0.55180800000000008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6" t="s">
        <v>160</v>
      </c>
      <c r="AT397" s="236" t="s">
        <v>155</v>
      </c>
      <c r="AU397" s="236" t="s">
        <v>88</v>
      </c>
      <c r="AY397" s="16" t="s">
        <v>153</v>
      </c>
      <c r="BE397" s="237">
        <f>IF(N397="základní",J397,0)</f>
        <v>0</v>
      </c>
      <c r="BF397" s="237">
        <f>IF(N397="snížená",J397,0)</f>
        <v>0</v>
      </c>
      <c r="BG397" s="237">
        <f>IF(N397="zákl. přenesená",J397,0)</f>
        <v>0</v>
      </c>
      <c r="BH397" s="237">
        <f>IF(N397="sníž. přenesená",J397,0)</f>
        <v>0</v>
      </c>
      <c r="BI397" s="237">
        <f>IF(N397="nulová",J397,0)</f>
        <v>0</v>
      </c>
      <c r="BJ397" s="16" t="s">
        <v>88</v>
      </c>
      <c r="BK397" s="237">
        <f>ROUND(I397*H397,0)</f>
        <v>0</v>
      </c>
      <c r="BL397" s="16" t="s">
        <v>160</v>
      </c>
      <c r="BM397" s="236" t="s">
        <v>693</v>
      </c>
    </row>
    <row r="398" s="13" customFormat="1">
      <c r="A398" s="13"/>
      <c r="B398" s="238"/>
      <c r="C398" s="239"/>
      <c r="D398" s="240" t="s">
        <v>162</v>
      </c>
      <c r="E398" s="241" t="s">
        <v>1</v>
      </c>
      <c r="F398" s="242" t="s">
        <v>694</v>
      </c>
      <c r="G398" s="239"/>
      <c r="H398" s="243">
        <v>11.496</v>
      </c>
      <c r="I398" s="244"/>
      <c r="J398" s="239"/>
      <c r="K398" s="239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162</v>
      </c>
      <c r="AU398" s="249" t="s">
        <v>88</v>
      </c>
      <c r="AV398" s="13" t="s">
        <v>88</v>
      </c>
      <c r="AW398" s="13" t="s">
        <v>33</v>
      </c>
      <c r="AX398" s="13" t="s">
        <v>78</v>
      </c>
      <c r="AY398" s="249" t="s">
        <v>153</v>
      </c>
    </row>
    <row r="399" s="2" customFormat="1" ht="24.15" customHeight="1">
      <c r="A399" s="37"/>
      <c r="B399" s="38"/>
      <c r="C399" s="225" t="s">
        <v>695</v>
      </c>
      <c r="D399" s="225" t="s">
        <v>155</v>
      </c>
      <c r="E399" s="226" t="s">
        <v>696</v>
      </c>
      <c r="F399" s="227" t="s">
        <v>697</v>
      </c>
      <c r="G399" s="228" t="s">
        <v>158</v>
      </c>
      <c r="H399" s="229">
        <v>47.146000000000001</v>
      </c>
      <c r="I399" s="230"/>
      <c r="J399" s="231">
        <f>ROUND(I399*H399,0)</f>
        <v>0</v>
      </c>
      <c r="K399" s="227" t="s">
        <v>159</v>
      </c>
      <c r="L399" s="43"/>
      <c r="M399" s="232" t="s">
        <v>1</v>
      </c>
      <c r="N399" s="233" t="s">
        <v>44</v>
      </c>
      <c r="O399" s="90"/>
      <c r="P399" s="234">
        <f>O399*H399</f>
        <v>0</v>
      </c>
      <c r="Q399" s="234">
        <v>0</v>
      </c>
      <c r="R399" s="234">
        <f>Q399*H399</f>
        <v>0</v>
      </c>
      <c r="S399" s="234">
        <v>0</v>
      </c>
      <c r="T399" s="235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36" t="s">
        <v>160</v>
      </c>
      <c r="AT399" s="236" t="s">
        <v>155</v>
      </c>
      <c r="AU399" s="236" t="s">
        <v>88</v>
      </c>
      <c r="AY399" s="16" t="s">
        <v>153</v>
      </c>
      <c r="BE399" s="237">
        <f>IF(N399="základní",J399,0)</f>
        <v>0</v>
      </c>
      <c r="BF399" s="237">
        <f>IF(N399="snížená",J399,0)</f>
        <v>0</v>
      </c>
      <c r="BG399" s="237">
        <f>IF(N399="zákl. přenesená",J399,0)</f>
        <v>0</v>
      </c>
      <c r="BH399" s="237">
        <f>IF(N399="sníž. přenesená",J399,0)</f>
        <v>0</v>
      </c>
      <c r="BI399" s="237">
        <f>IF(N399="nulová",J399,0)</f>
        <v>0</v>
      </c>
      <c r="BJ399" s="16" t="s">
        <v>88</v>
      </c>
      <c r="BK399" s="237">
        <f>ROUND(I399*H399,0)</f>
        <v>0</v>
      </c>
      <c r="BL399" s="16" t="s">
        <v>160</v>
      </c>
      <c r="BM399" s="236" t="s">
        <v>698</v>
      </c>
    </row>
    <row r="400" s="13" customFormat="1">
      <c r="A400" s="13"/>
      <c r="B400" s="238"/>
      <c r="C400" s="239"/>
      <c r="D400" s="240" t="s">
        <v>162</v>
      </c>
      <c r="E400" s="241" t="s">
        <v>1</v>
      </c>
      <c r="F400" s="242" t="s">
        <v>699</v>
      </c>
      <c r="G400" s="239"/>
      <c r="H400" s="243">
        <v>47.146000000000001</v>
      </c>
      <c r="I400" s="244"/>
      <c r="J400" s="239"/>
      <c r="K400" s="239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162</v>
      </c>
      <c r="AU400" s="249" t="s">
        <v>88</v>
      </c>
      <c r="AV400" s="13" t="s">
        <v>88</v>
      </c>
      <c r="AW400" s="13" t="s">
        <v>33</v>
      </c>
      <c r="AX400" s="13" t="s">
        <v>78</v>
      </c>
      <c r="AY400" s="249" t="s">
        <v>153</v>
      </c>
    </row>
    <row r="401" s="2" customFormat="1" ht="24.15" customHeight="1">
      <c r="A401" s="37"/>
      <c r="B401" s="38"/>
      <c r="C401" s="225" t="s">
        <v>700</v>
      </c>
      <c r="D401" s="225" t="s">
        <v>155</v>
      </c>
      <c r="E401" s="226" t="s">
        <v>701</v>
      </c>
      <c r="F401" s="227" t="s">
        <v>702</v>
      </c>
      <c r="G401" s="228" t="s">
        <v>158</v>
      </c>
      <c r="H401" s="229">
        <v>10.710000000000001</v>
      </c>
      <c r="I401" s="230"/>
      <c r="J401" s="231">
        <f>ROUND(I401*H401,0)</f>
        <v>0</v>
      </c>
      <c r="K401" s="227" t="s">
        <v>1</v>
      </c>
      <c r="L401" s="43"/>
      <c r="M401" s="232" t="s">
        <v>1</v>
      </c>
      <c r="N401" s="233" t="s">
        <v>44</v>
      </c>
      <c r="O401" s="90"/>
      <c r="P401" s="234">
        <f>O401*H401</f>
        <v>0</v>
      </c>
      <c r="Q401" s="234">
        <v>0</v>
      </c>
      <c r="R401" s="234">
        <f>Q401*H401</f>
        <v>0</v>
      </c>
      <c r="S401" s="234">
        <v>0</v>
      </c>
      <c r="T401" s="235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6" t="s">
        <v>160</v>
      </c>
      <c r="AT401" s="236" t="s">
        <v>155</v>
      </c>
      <c r="AU401" s="236" t="s">
        <v>88</v>
      </c>
      <c r="AY401" s="16" t="s">
        <v>153</v>
      </c>
      <c r="BE401" s="237">
        <f>IF(N401="základní",J401,0)</f>
        <v>0</v>
      </c>
      <c r="BF401" s="237">
        <f>IF(N401="snížená",J401,0)</f>
        <v>0</v>
      </c>
      <c r="BG401" s="237">
        <f>IF(N401="zákl. přenesená",J401,0)</f>
        <v>0</v>
      </c>
      <c r="BH401" s="237">
        <f>IF(N401="sníž. přenesená",J401,0)</f>
        <v>0</v>
      </c>
      <c r="BI401" s="237">
        <f>IF(N401="nulová",J401,0)</f>
        <v>0</v>
      </c>
      <c r="BJ401" s="16" t="s">
        <v>88</v>
      </c>
      <c r="BK401" s="237">
        <f>ROUND(I401*H401,0)</f>
        <v>0</v>
      </c>
      <c r="BL401" s="16" t="s">
        <v>160</v>
      </c>
      <c r="BM401" s="236" t="s">
        <v>703</v>
      </c>
    </row>
    <row r="402" s="13" customFormat="1">
      <c r="A402" s="13"/>
      <c r="B402" s="238"/>
      <c r="C402" s="239"/>
      <c r="D402" s="240" t="s">
        <v>162</v>
      </c>
      <c r="E402" s="241" t="s">
        <v>1</v>
      </c>
      <c r="F402" s="242" t="s">
        <v>561</v>
      </c>
      <c r="G402" s="239"/>
      <c r="H402" s="243">
        <v>10.710000000000001</v>
      </c>
      <c r="I402" s="244"/>
      <c r="J402" s="239"/>
      <c r="K402" s="239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162</v>
      </c>
      <c r="AU402" s="249" t="s">
        <v>88</v>
      </c>
      <c r="AV402" s="13" t="s">
        <v>88</v>
      </c>
      <c r="AW402" s="13" t="s">
        <v>33</v>
      </c>
      <c r="AX402" s="13" t="s">
        <v>78</v>
      </c>
      <c r="AY402" s="249" t="s">
        <v>153</v>
      </c>
    </row>
    <row r="403" s="2" customFormat="1" ht="21.75" customHeight="1">
      <c r="A403" s="37"/>
      <c r="B403" s="38"/>
      <c r="C403" s="225" t="s">
        <v>704</v>
      </c>
      <c r="D403" s="225" t="s">
        <v>155</v>
      </c>
      <c r="E403" s="226" t="s">
        <v>705</v>
      </c>
      <c r="F403" s="227" t="s">
        <v>706</v>
      </c>
      <c r="G403" s="228" t="s">
        <v>707</v>
      </c>
      <c r="H403" s="229">
        <v>4</v>
      </c>
      <c r="I403" s="230"/>
      <c r="J403" s="231">
        <f>ROUND(I403*H403,0)</f>
        <v>0</v>
      </c>
      <c r="K403" s="227" t="s">
        <v>1</v>
      </c>
      <c r="L403" s="43"/>
      <c r="M403" s="232" t="s">
        <v>1</v>
      </c>
      <c r="N403" s="233" t="s">
        <v>44</v>
      </c>
      <c r="O403" s="90"/>
      <c r="P403" s="234">
        <f>O403*H403</f>
        <v>0</v>
      </c>
      <c r="Q403" s="234">
        <v>0</v>
      </c>
      <c r="R403" s="234">
        <f>Q403*H403</f>
        <v>0</v>
      </c>
      <c r="S403" s="234">
        <v>0</v>
      </c>
      <c r="T403" s="235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6" t="s">
        <v>160</v>
      </c>
      <c r="AT403" s="236" t="s">
        <v>155</v>
      </c>
      <c r="AU403" s="236" t="s">
        <v>88</v>
      </c>
      <c r="AY403" s="16" t="s">
        <v>153</v>
      </c>
      <c r="BE403" s="237">
        <f>IF(N403="základní",J403,0)</f>
        <v>0</v>
      </c>
      <c r="BF403" s="237">
        <f>IF(N403="snížená",J403,0)</f>
        <v>0</v>
      </c>
      <c r="BG403" s="237">
        <f>IF(N403="zákl. přenesená",J403,0)</f>
        <v>0</v>
      </c>
      <c r="BH403" s="237">
        <f>IF(N403="sníž. přenesená",J403,0)</f>
        <v>0</v>
      </c>
      <c r="BI403" s="237">
        <f>IF(N403="nulová",J403,0)</f>
        <v>0</v>
      </c>
      <c r="BJ403" s="16" t="s">
        <v>88</v>
      </c>
      <c r="BK403" s="237">
        <f>ROUND(I403*H403,0)</f>
        <v>0</v>
      </c>
      <c r="BL403" s="16" t="s">
        <v>160</v>
      </c>
      <c r="BM403" s="236" t="s">
        <v>708</v>
      </c>
    </row>
    <row r="404" s="2" customFormat="1" ht="24.15" customHeight="1">
      <c r="A404" s="37"/>
      <c r="B404" s="38"/>
      <c r="C404" s="225" t="s">
        <v>709</v>
      </c>
      <c r="D404" s="225" t="s">
        <v>155</v>
      </c>
      <c r="E404" s="226" t="s">
        <v>710</v>
      </c>
      <c r="F404" s="227" t="s">
        <v>711</v>
      </c>
      <c r="G404" s="228" t="s">
        <v>158</v>
      </c>
      <c r="H404" s="229">
        <v>12.960000000000001</v>
      </c>
      <c r="I404" s="230"/>
      <c r="J404" s="231">
        <f>ROUND(I404*H404,0)</f>
        <v>0</v>
      </c>
      <c r="K404" s="227" t="s">
        <v>1</v>
      </c>
      <c r="L404" s="43"/>
      <c r="M404" s="232" t="s">
        <v>1</v>
      </c>
      <c r="N404" s="233" t="s">
        <v>44</v>
      </c>
      <c r="O404" s="90"/>
      <c r="P404" s="234">
        <f>O404*H404</f>
        <v>0</v>
      </c>
      <c r="Q404" s="234">
        <v>0</v>
      </c>
      <c r="R404" s="234">
        <f>Q404*H404</f>
        <v>0</v>
      </c>
      <c r="S404" s="234">
        <v>0</v>
      </c>
      <c r="T404" s="23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6" t="s">
        <v>160</v>
      </c>
      <c r="AT404" s="236" t="s">
        <v>155</v>
      </c>
      <c r="AU404" s="236" t="s">
        <v>88</v>
      </c>
      <c r="AY404" s="16" t="s">
        <v>153</v>
      </c>
      <c r="BE404" s="237">
        <f>IF(N404="základní",J404,0)</f>
        <v>0</v>
      </c>
      <c r="BF404" s="237">
        <f>IF(N404="snížená",J404,0)</f>
        <v>0</v>
      </c>
      <c r="BG404" s="237">
        <f>IF(N404="zákl. přenesená",J404,0)</f>
        <v>0</v>
      </c>
      <c r="BH404" s="237">
        <f>IF(N404="sníž. přenesená",J404,0)</f>
        <v>0</v>
      </c>
      <c r="BI404" s="237">
        <f>IF(N404="nulová",J404,0)</f>
        <v>0</v>
      </c>
      <c r="BJ404" s="16" t="s">
        <v>88</v>
      </c>
      <c r="BK404" s="237">
        <f>ROUND(I404*H404,0)</f>
        <v>0</v>
      </c>
      <c r="BL404" s="16" t="s">
        <v>160</v>
      </c>
      <c r="BM404" s="236" t="s">
        <v>712</v>
      </c>
    </row>
    <row r="405" s="13" customFormat="1">
      <c r="A405" s="13"/>
      <c r="B405" s="238"/>
      <c r="C405" s="239"/>
      <c r="D405" s="240" t="s">
        <v>162</v>
      </c>
      <c r="E405" s="241" t="s">
        <v>1</v>
      </c>
      <c r="F405" s="242" t="s">
        <v>713</v>
      </c>
      <c r="G405" s="239"/>
      <c r="H405" s="243">
        <v>12.960000000000001</v>
      </c>
      <c r="I405" s="244"/>
      <c r="J405" s="239"/>
      <c r="K405" s="239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162</v>
      </c>
      <c r="AU405" s="249" t="s">
        <v>88</v>
      </c>
      <c r="AV405" s="13" t="s">
        <v>88</v>
      </c>
      <c r="AW405" s="13" t="s">
        <v>33</v>
      </c>
      <c r="AX405" s="13" t="s">
        <v>78</v>
      </c>
      <c r="AY405" s="249" t="s">
        <v>153</v>
      </c>
    </row>
    <row r="406" s="2" customFormat="1" ht="24.15" customHeight="1">
      <c r="A406" s="37"/>
      <c r="B406" s="38"/>
      <c r="C406" s="225" t="s">
        <v>714</v>
      </c>
      <c r="D406" s="225" t="s">
        <v>155</v>
      </c>
      <c r="E406" s="226" t="s">
        <v>715</v>
      </c>
      <c r="F406" s="227" t="s">
        <v>716</v>
      </c>
      <c r="G406" s="228" t="s">
        <v>707</v>
      </c>
      <c r="H406" s="229">
        <v>2</v>
      </c>
      <c r="I406" s="230"/>
      <c r="J406" s="231">
        <f>ROUND(I406*H406,0)</f>
        <v>0</v>
      </c>
      <c r="K406" s="227" t="s">
        <v>1</v>
      </c>
      <c r="L406" s="43"/>
      <c r="M406" s="232" t="s">
        <v>1</v>
      </c>
      <c r="N406" s="233" t="s">
        <v>44</v>
      </c>
      <c r="O406" s="90"/>
      <c r="P406" s="234">
        <f>O406*H406</f>
        <v>0</v>
      </c>
      <c r="Q406" s="234">
        <v>0</v>
      </c>
      <c r="R406" s="234">
        <f>Q406*H406</f>
        <v>0</v>
      </c>
      <c r="S406" s="234">
        <v>0</v>
      </c>
      <c r="T406" s="23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6" t="s">
        <v>160</v>
      </c>
      <c r="AT406" s="236" t="s">
        <v>155</v>
      </c>
      <c r="AU406" s="236" t="s">
        <v>88</v>
      </c>
      <c r="AY406" s="16" t="s">
        <v>153</v>
      </c>
      <c r="BE406" s="237">
        <f>IF(N406="základní",J406,0)</f>
        <v>0</v>
      </c>
      <c r="BF406" s="237">
        <f>IF(N406="snížená",J406,0)</f>
        <v>0</v>
      </c>
      <c r="BG406" s="237">
        <f>IF(N406="zákl. přenesená",J406,0)</f>
        <v>0</v>
      </c>
      <c r="BH406" s="237">
        <f>IF(N406="sníž. přenesená",J406,0)</f>
        <v>0</v>
      </c>
      <c r="BI406" s="237">
        <f>IF(N406="nulová",J406,0)</f>
        <v>0</v>
      </c>
      <c r="BJ406" s="16" t="s">
        <v>88</v>
      </c>
      <c r="BK406" s="237">
        <f>ROUND(I406*H406,0)</f>
        <v>0</v>
      </c>
      <c r="BL406" s="16" t="s">
        <v>160</v>
      </c>
      <c r="BM406" s="236" t="s">
        <v>717</v>
      </c>
    </row>
    <row r="407" s="12" customFormat="1" ht="22.8" customHeight="1">
      <c r="A407" s="12"/>
      <c r="B407" s="209"/>
      <c r="C407" s="210"/>
      <c r="D407" s="211" t="s">
        <v>77</v>
      </c>
      <c r="E407" s="223" t="s">
        <v>659</v>
      </c>
      <c r="F407" s="223" t="s">
        <v>718</v>
      </c>
      <c r="G407" s="210"/>
      <c r="H407" s="210"/>
      <c r="I407" s="213"/>
      <c r="J407" s="224">
        <f>BK407</f>
        <v>0</v>
      </c>
      <c r="K407" s="210"/>
      <c r="L407" s="215"/>
      <c r="M407" s="216"/>
      <c r="N407" s="217"/>
      <c r="O407" s="217"/>
      <c r="P407" s="218">
        <f>SUM(P408:P417)</f>
        <v>0</v>
      </c>
      <c r="Q407" s="217"/>
      <c r="R407" s="218">
        <f>SUM(R408:R417)</f>
        <v>0</v>
      </c>
      <c r="S407" s="217"/>
      <c r="T407" s="219">
        <f>SUM(T408:T417)</f>
        <v>16.596292999999999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20" t="s">
        <v>8</v>
      </c>
      <c r="AT407" s="221" t="s">
        <v>77</v>
      </c>
      <c r="AU407" s="221" t="s">
        <v>8</v>
      </c>
      <c r="AY407" s="220" t="s">
        <v>153</v>
      </c>
      <c r="BK407" s="222">
        <f>SUM(BK408:BK417)</f>
        <v>0</v>
      </c>
    </row>
    <row r="408" s="2" customFormat="1" ht="24.15" customHeight="1">
      <c r="A408" s="37"/>
      <c r="B408" s="38"/>
      <c r="C408" s="225" t="s">
        <v>719</v>
      </c>
      <c r="D408" s="225" t="s">
        <v>155</v>
      </c>
      <c r="E408" s="226" t="s">
        <v>720</v>
      </c>
      <c r="F408" s="227" t="s">
        <v>721</v>
      </c>
      <c r="G408" s="228" t="s">
        <v>158</v>
      </c>
      <c r="H408" s="229">
        <v>10.710000000000001</v>
      </c>
      <c r="I408" s="230"/>
      <c r="J408" s="231">
        <f>ROUND(I408*H408,0)</f>
        <v>0</v>
      </c>
      <c r="K408" s="227" t="s">
        <v>159</v>
      </c>
      <c r="L408" s="43"/>
      <c r="M408" s="232" t="s">
        <v>1</v>
      </c>
      <c r="N408" s="233" t="s">
        <v>44</v>
      </c>
      <c r="O408" s="90"/>
      <c r="P408" s="234">
        <f>O408*H408</f>
        <v>0</v>
      </c>
      <c r="Q408" s="234">
        <v>0</v>
      </c>
      <c r="R408" s="234">
        <f>Q408*H408</f>
        <v>0</v>
      </c>
      <c r="S408" s="234">
        <v>0.089999999999999997</v>
      </c>
      <c r="T408" s="235">
        <f>S408*H408</f>
        <v>0.96390000000000009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6" t="s">
        <v>160</v>
      </c>
      <c r="AT408" s="236" t="s">
        <v>155</v>
      </c>
      <c r="AU408" s="236" t="s">
        <v>88</v>
      </c>
      <c r="AY408" s="16" t="s">
        <v>153</v>
      </c>
      <c r="BE408" s="237">
        <f>IF(N408="základní",J408,0)</f>
        <v>0</v>
      </c>
      <c r="BF408" s="237">
        <f>IF(N408="snížená",J408,0)</f>
        <v>0</v>
      </c>
      <c r="BG408" s="237">
        <f>IF(N408="zákl. přenesená",J408,0)</f>
        <v>0</v>
      </c>
      <c r="BH408" s="237">
        <f>IF(N408="sníž. přenesená",J408,0)</f>
        <v>0</v>
      </c>
      <c r="BI408" s="237">
        <f>IF(N408="nulová",J408,0)</f>
        <v>0</v>
      </c>
      <c r="BJ408" s="16" t="s">
        <v>88</v>
      </c>
      <c r="BK408" s="237">
        <f>ROUND(I408*H408,0)</f>
        <v>0</v>
      </c>
      <c r="BL408" s="16" t="s">
        <v>160</v>
      </c>
      <c r="BM408" s="236" t="s">
        <v>722</v>
      </c>
    </row>
    <row r="409" s="13" customFormat="1">
      <c r="A409" s="13"/>
      <c r="B409" s="238"/>
      <c r="C409" s="239"/>
      <c r="D409" s="240" t="s">
        <v>162</v>
      </c>
      <c r="E409" s="241" t="s">
        <v>1</v>
      </c>
      <c r="F409" s="242" t="s">
        <v>561</v>
      </c>
      <c r="G409" s="239"/>
      <c r="H409" s="243">
        <v>10.710000000000001</v>
      </c>
      <c r="I409" s="244"/>
      <c r="J409" s="239"/>
      <c r="K409" s="239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162</v>
      </c>
      <c r="AU409" s="249" t="s">
        <v>88</v>
      </c>
      <c r="AV409" s="13" t="s">
        <v>88</v>
      </c>
      <c r="AW409" s="13" t="s">
        <v>33</v>
      </c>
      <c r="AX409" s="13" t="s">
        <v>78</v>
      </c>
      <c r="AY409" s="249" t="s">
        <v>153</v>
      </c>
    </row>
    <row r="410" s="2" customFormat="1" ht="24.15" customHeight="1">
      <c r="A410" s="37"/>
      <c r="B410" s="38"/>
      <c r="C410" s="225" t="s">
        <v>723</v>
      </c>
      <c r="D410" s="225" t="s">
        <v>155</v>
      </c>
      <c r="E410" s="226" t="s">
        <v>724</v>
      </c>
      <c r="F410" s="227" t="s">
        <v>725</v>
      </c>
      <c r="G410" s="228" t="s">
        <v>158</v>
      </c>
      <c r="H410" s="229">
        <v>10.710000000000001</v>
      </c>
      <c r="I410" s="230"/>
      <c r="J410" s="231">
        <f>ROUND(I410*H410,0)</f>
        <v>0</v>
      </c>
      <c r="K410" s="227" t="s">
        <v>159</v>
      </c>
      <c r="L410" s="43"/>
      <c r="M410" s="232" t="s">
        <v>1</v>
      </c>
      <c r="N410" s="233" t="s">
        <v>44</v>
      </c>
      <c r="O410" s="90"/>
      <c r="P410" s="234">
        <f>O410*H410</f>
        <v>0</v>
      </c>
      <c r="Q410" s="234">
        <v>0</v>
      </c>
      <c r="R410" s="234">
        <f>Q410*H410</f>
        <v>0</v>
      </c>
      <c r="S410" s="234">
        <v>0.035000000000000003</v>
      </c>
      <c r="T410" s="235">
        <f>S410*H410</f>
        <v>0.37485000000000007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6" t="s">
        <v>160</v>
      </c>
      <c r="AT410" s="236" t="s">
        <v>155</v>
      </c>
      <c r="AU410" s="236" t="s">
        <v>88</v>
      </c>
      <c r="AY410" s="16" t="s">
        <v>153</v>
      </c>
      <c r="BE410" s="237">
        <f>IF(N410="základní",J410,0)</f>
        <v>0</v>
      </c>
      <c r="BF410" s="237">
        <f>IF(N410="snížená",J410,0)</f>
        <v>0</v>
      </c>
      <c r="BG410" s="237">
        <f>IF(N410="zákl. přenesená",J410,0)</f>
        <v>0</v>
      </c>
      <c r="BH410" s="237">
        <f>IF(N410="sníž. přenesená",J410,0)</f>
        <v>0</v>
      </c>
      <c r="BI410" s="237">
        <f>IF(N410="nulová",J410,0)</f>
        <v>0</v>
      </c>
      <c r="BJ410" s="16" t="s">
        <v>88</v>
      </c>
      <c r="BK410" s="237">
        <f>ROUND(I410*H410,0)</f>
        <v>0</v>
      </c>
      <c r="BL410" s="16" t="s">
        <v>160</v>
      </c>
      <c r="BM410" s="236" t="s">
        <v>726</v>
      </c>
    </row>
    <row r="411" s="13" customFormat="1">
      <c r="A411" s="13"/>
      <c r="B411" s="238"/>
      <c r="C411" s="239"/>
      <c r="D411" s="240" t="s">
        <v>162</v>
      </c>
      <c r="E411" s="241" t="s">
        <v>1</v>
      </c>
      <c r="F411" s="242" t="s">
        <v>561</v>
      </c>
      <c r="G411" s="239"/>
      <c r="H411" s="243">
        <v>10.710000000000001</v>
      </c>
      <c r="I411" s="244"/>
      <c r="J411" s="239"/>
      <c r="K411" s="239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162</v>
      </c>
      <c r="AU411" s="249" t="s">
        <v>88</v>
      </c>
      <c r="AV411" s="13" t="s">
        <v>88</v>
      </c>
      <c r="AW411" s="13" t="s">
        <v>33</v>
      </c>
      <c r="AX411" s="13" t="s">
        <v>78</v>
      </c>
      <c r="AY411" s="249" t="s">
        <v>153</v>
      </c>
    </row>
    <row r="412" s="2" customFormat="1" ht="24.15" customHeight="1">
      <c r="A412" s="37"/>
      <c r="B412" s="38"/>
      <c r="C412" s="225" t="s">
        <v>727</v>
      </c>
      <c r="D412" s="225" t="s">
        <v>155</v>
      </c>
      <c r="E412" s="226" t="s">
        <v>728</v>
      </c>
      <c r="F412" s="227" t="s">
        <v>729</v>
      </c>
      <c r="G412" s="228" t="s">
        <v>158</v>
      </c>
      <c r="H412" s="229">
        <v>151.33099999999999</v>
      </c>
      <c r="I412" s="230"/>
      <c r="J412" s="231">
        <f>ROUND(I412*H412,0)</f>
        <v>0</v>
      </c>
      <c r="K412" s="227" t="s">
        <v>159</v>
      </c>
      <c r="L412" s="43"/>
      <c r="M412" s="232" t="s">
        <v>1</v>
      </c>
      <c r="N412" s="233" t="s">
        <v>44</v>
      </c>
      <c r="O412" s="90"/>
      <c r="P412" s="234">
        <f>O412*H412</f>
        <v>0</v>
      </c>
      <c r="Q412" s="234">
        <v>0</v>
      </c>
      <c r="R412" s="234">
        <f>Q412*H412</f>
        <v>0</v>
      </c>
      <c r="S412" s="234">
        <v>0.012999999999999999</v>
      </c>
      <c r="T412" s="235">
        <f>S412*H412</f>
        <v>1.9673029999999998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6" t="s">
        <v>160</v>
      </c>
      <c r="AT412" s="236" t="s">
        <v>155</v>
      </c>
      <c r="AU412" s="236" t="s">
        <v>88</v>
      </c>
      <c r="AY412" s="16" t="s">
        <v>153</v>
      </c>
      <c r="BE412" s="237">
        <f>IF(N412="základní",J412,0)</f>
        <v>0</v>
      </c>
      <c r="BF412" s="237">
        <f>IF(N412="snížená",J412,0)</f>
        <v>0</v>
      </c>
      <c r="BG412" s="237">
        <f>IF(N412="zákl. přenesená",J412,0)</f>
        <v>0</v>
      </c>
      <c r="BH412" s="237">
        <f>IF(N412="sníž. přenesená",J412,0)</f>
        <v>0</v>
      </c>
      <c r="BI412" s="237">
        <f>IF(N412="nulová",J412,0)</f>
        <v>0</v>
      </c>
      <c r="BJ412" s="16" t="s">
        <v>88</v>
      </c>
      <c r="BK412" s="237">
        <f>ROUND(I412*H412,0)</f>
        <v>0</v>
      </c>
      <c r="BL412" s="16" t="s">
        <v>160</v>
      </c>
      <c r="BM412" s="236" t="s">
        <v>730</v>
      </c>
    </row>
    <row r="413" s="13" customFormat="1">
      <c r="A413" s="13"/>
      <c r="B413" s="238"/>
      <c r="C413" s="239"/>
      <c r="D413" s="240" t="s">
        <v>162</v>
      </c>
      <c r="E413" s="241" t="s">
        <v>1</v>
      </c>
      <c r="F413" s="242" t="s">
        <v>731</v>
      </c>
      <c r="G413" s="239"/>
      <c r="H413" s="243">
        <v>151.33099999999999</v>
      </c>
      <c r="I413" s="244"/>
      <c r="J413" s="239"/>
      <c r="K413" s="239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162</v>
      </c>
      <c r="AU413" s="249" t="s">
        <v>88</v>
      </c>
      <c r="AV413" s="13" t="s">
        <v>88</v>
      </c>
      <c r="AW413" s="13" t="s">
        <v>33</v>
      </c>
      <c r="AX413" s="13" t="s">
        <v>78</v>
      </c>
      <c r="AY413" s="249" t="s">
        <v>153</v>
      </c>
    </row>
    <row r="414" s="2" customFormat="1" ht="24.15" customHeight="1">
      <c r="A414" s="37"/>
      <c r="B414" s="38"/>
      <c r="C414" s="225" t="s">
        <v>732</v>
      </c>
      <c r="D414" s="225" t="s">
        <v>155</v>
      </c>
      <c r="E414" s="226" t="s">
        <v>733</v>
      </c>
      <c r="F414" s="227" t="s">
        <v>734</v>
      </c>
      <c r="G414" s="228" t="s">
        <v>158</v>
      </c>
      <c r="H414" s="229">
        <v>2398.0479999999998</v>
      </c>
      <c r="I414" s="230"/>
      <c r="J414" s="231">
        <f>ROUND(I414*H414,0)</f>
        <v>0</v>
      </c>
      <c r="K414" s="227" t="s">
        <v>159</v>
      </c>
      <c r="L414" s="43"/>
      <c r="M414" s="232" t="s">
        <v>1</v>
      </c>
      <c r="N414" s="233" t="s">
        <v>44</v>
      </c>
      <c r="O414" s="90"/>
      <c r="P414" s="234">
        <f>O414*H414</f>
        <v>0</v>
      </c>
      <c r="Q414" s="234">
        <v>0</v>
      </c>
      <c r="R414" s="234">
        <f>Q414*H414</f>
        <v>0</v>
      </c>
      <c r="S414" s="234">
        <v>0.0050000000000000001</v>
      </c>
      <c r="T414" s="235">
        <f>S414*H414</f>
        <v>11.99024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6" t="s">
        <v>160</v>
      </c>
      <c r="AT414" s="236" t="s">
        <v>155</v>
      </c>
      <c r="AU414" s="236" t="s">
        <v>88</v>
      </c>
      <c r="AY414" s="16" t="s">
        <v>153</v>
      </c>
      <c r="BE414" s="237">
        <f>IF(N414="základní",J414,0)</f>
        <v>0</v>
      </c>
      <c r="BF414" s="237">
        <f>IF(N414="snížená",J414,0)</f>
        <v>0</v>
      </c>
      <c r="BG414" s="237">
        <f>IF(N414="zákl. přenesená",J414,0)</f>
        <v>0</v>
      </c>
      <c r="BH414" s="237">
        <f>IF(N414="sníž. přenesená",J414,0)</f>
        <v>0</v>
      </c>
      <c r="BI414" s="237">
        <f>IF(N414="nulová",J414,0)</f>
        <v>0</v>
      </c>
      <c r="BJ414" s="16" t="s">
        <v>88</v>
      </c>
      <c r="BK414" s="237">
        <f>ROUND(I414*H414,0)</f>
        <v>0</v>
      </c>
      <c r="BL414" s="16" t="s">
        <v>160</v>
      </c>
      <c r="BM414" s="236" t="s">
        <v>735</v>
      </c>
    </row>
    <row r="415" s="13" customFormat="1">
      <c r="A415" s="13"/>
      <c r="B415" s="238"/>
      <c r="C415" s="239"/>
      <c r="D415" s="240" t="s">
        <v>162</v>
      </c>
      <c r="E415" s="241" t="s">
        <v>1</v>
      </c>
      <c r="F415" s="242" t="s">
        <v>736</v>
      </c>
      <c r="G415" s="239"/>
      <c r="H415" s="243">
        <v>2398.0479999999998</v>
      </c>
      <c r="I415" s="244"/>
      <c r="J415" s="239"/>
      <c r="K415" s="239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162</v>
      </c>
      <c r="AU415" s="249" t="s">
        <v>88</v>
      </c>
      <c r="AV415" s="13" t="s">
        <v>88</v>
      </c>
      <c r="AW415" s="13" t="s">
        <v>33</v>
      </c>
      <c r="AX415" s="13" t="s">
        <v>78</v>
      </c>
      <c r="AY415" s="249" t="s">
        <v>153</v>
      </c>
    </row>
    <row r="416" s="2" customFormat="1" ht="21.75" customHeight="1">
      <c r="A416" s="37"/>
      <c r="B416" s="38"/>
      <c r="C416" s="225" t="s">
        <v>737</v>
      </c>
      <c r="D416" s="225" t="s">
        <v>155</v>
      </c>
      <c r="E416" s="226" t="s">
        <v>738</v>
      </c>
      <c r="F416" s="227" t="s">
        <v>739</v>
      </c>
      <c r="G416" s="228" t="s">
        <v>707</v>
      </c>
      <c r="H416" s="229">
        <v>2</v>
      </c>
      <c r="I416" s="230"/>
      <c r="J416" s="231">
        <f>ROUND(I416*H416,0)</f>
        <v>0</v>
      </c>
      <c r="K416" s="227" t="s">
        <v>1</v>
      </c>
      <c r="L416" s="43"/>
      <c r="M416" s="232" t="s">
        <v>1</v>
      </c>
      <c r="N416" s="233" t="s">
        <v>44</v>
      </c>
      <c r="O416" s="90"/>
      <c r="P416" s="234">
        <f>O416*H416</f>
        <v>0</v>
      </c>
      <c r="Q416" s="234">
        <v>0</v>
      </c>
      <c r="R416" s="234">
        <f>Q416*H416</f>
        <v>0</v>
      </c>
      <c r="S416" s="234">
        <v>0.050000000000000003</v>
      </c>
      <c r="T416" s="235">
        <f>S416*H416</f>
        <v>0.10000000000000001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6" t="s">
        <v>160</v>
      </c>
      <c r="AT416" s="236" t="s">
        <v>155</v>
      </c>
      <c r="AU416" s="236" t="s">
        <v>88</v>
      </c>
      <c r="AY416" s="16" t="s">
        <v>153</v>
      </c>
      <c r="BE416" s="237">
        <f>IF(N416="základní",J416,0)</f>
        <v>0</v>
      </c>
      <c r="BF416" s="237">
        <f>IF(N416="snížená",J416,0)</f>
        <v>0</v>
      </c>
      <c r="BG416" s="237">
        <f>IF(N416="zákl. přenesená",J416,0)</f>
        <v>0</v>
      </c>
      <c r="BH416" s="237">
        <f>IF(N416="sníž. přenesená",J416,0)</f>
        <v>0</v>
      </c>
      <c r="BI416" s="237">
        <f>IF(N416="nulová",J416,0)</f>
        <v>0</v>
      </c>
      <c r="BJ416" s="16" t="s">
        <v>88</v>
      </c>
      <c r="BK416" s="237">
        <f>ROUND(I416*H416,0)</f>
        <v>0</v>
      </c>
      <c r="BL416" s="16" t="s">
        <v>160</v>
      </c>
      <c r="BM416" s="236" t="s">
        <v>740</v>
      </c>
    </row>
    <row r="417" s="2" customFormat="1" ht="24.15" customHeight="1">
      <c r="A417" s="37"/>
      <c r="B417" s="38"/>
      <c r="C417" s="225" t="s">
        <v>741</v>
      </c>
      <c r="D417" s="225" t="s">
        <v>155</v>
      </c>
      <c r="E417" s="226" t="s">
        <v>742</v>
      </c>
      <c r="F417" s="227" t="s">
        <v>743</v>
      </c>
      <c r="G417" s="228" t="s">
        <v>707</v>
      </c>
      <c r="H417" s="229">
        <v>2</v>
      </c>
      <c r="I417" s="230"/>
      <c r="J417" s="231">
        <f>ROUND(I417*H417,0)</f>
        <v>0</v>
      </c>
      <c r="K417" s="227" t="s">
        <v>1</v>
      </c>
      <c r="L417" s="43"/>
      <c r="M417" s="232" t="s">
        <v>1</v>
      </c>
      <c r="N417" s="233" t="s">
        <v>44</v>
      </c>
      <c r="O417" s="90"/>
      <c r="P417" s="234">
        <f>O417*H417</f>
        <v>0</v>
      </c>
      <c r="Q417" s="234">
        <v>0</v>
      </c>
      <c r="R417" s="234">
        <f>Q417*H417</f>
        <v>0</v>
      </c>
      <c r="S417" s="234">
        <v>0.59999999999999998</v>
      </c>
      <c r="T417" s="235">
        <f>S417*H417</f>
        <v>1.2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36" t="s">
        <v>160</v>
      </c>
      <c r="AT417" s="236" t="s">
        <v>155</v>
      </c>
      <c r="AU417" s="236" t="s">
        <v>88</v>
      </c>
      <c r="AY417" s="16" t="s">
        <v>153</v>
      </c>
      <c r="BE417" s="237">
        <f>IF(N417="základní",J417,0)</f>
        <v>0</v>
      </c>
      <c r="BF417" s="237">
        <f>IF(N417="snížená",J417,0)</f>
        <v>0</v>
      </c>
      <c r="BG417" s="237">
        <f>IF(N417="zákl. přenesená",J417,0)</f>
        <v>0</v>
      </c>
      <c r="BH417" s="237">
        <f>IF(N417="sníž. přenesená",J417,0)</f>
        <v>0</v>
      </c>
      <c r="BI417" s="237">
        <f>IF(N417="nulová",J417,0)</f>
        <v>0</v>
      </c>
      <c r="BJ417" s="16" t="s">
        <v>88</v>
      </c>
      <c r="BK417" s="237">
        <f>ROUND(I417*H417,0)</f>
        <v>0</v>
      </c>
      <c r="BL417" s="16" t="s">
        <v>160</v>
      </c>
      <c r="BM417" s="236" t="s">
        <v>744</v>
      </c>
    </row>
    <row r="418" s="12" customFormat="1" ht="22.8" customHeight="1">
      <c r="A418" s="12"/>
      <c r="B418" s="209"/>
      <c r="C418" s="210"/>
      <c r="D418" s="211" t="s">
        <v>77</v>
      </c>
      <c r="E418" s="223" t="s">
        <v>745</v>
      </c>
      <c r="F418" s="223" t="s">
        <v>746</v>
      </c>
      <c r="G418" s="210"/>
      <c r="H418" s="210"/>
      <c r="I418" s="213"/>
      <c r="J418" s="224">
        <f>BK418</f>
        <v>0</v>
      </c>
      <c r="K418" s="210"/>
      <c r="L418" s="215"/>
      <c r="M418" s="216"/>
      <c r="N418" s="217"/>
      <c r="O418" s="217"/>
      <c r="P418" s="218">
        <f>SUM(P419:P431)</f>
        <v>0</v>
      </c>
      <c r="Q418" s="217"/>
      <c r="R418" s="218">
        <f>SUM(R419:R431)</f>
        <v>0</v>
      </c>
      <c r="S418" s="217"/>
      <c r="T418" s="219">
        <f>SUM(T419:T431)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20" t="s">
        <v>8</v>
      </c>
      <c r="AT418" s="221" t="s">
        <v>77</v>
      </c>
      <c r="AU418" s="221" t="s">
        <v>8</v>
      </c>
      <c r="AY418" s="220" t="s">
        <v>153</v>
      </c>
      <c r="BK418" s="222">
        <f>SUM(BK419:BK431)</f>
        <v>0</v>
      </c>
    </row>
    <row r="419" s="2" customFormat="1" ht="33" customHeight="1">
      <c r="A419" s="37"/>
      <c r="B419" s="38"/>
      <c r="C419" s="225" t="s">
        <v>747</v>
      </c>
      <c r="D419" s="225" t="s">
        <v>155</v>
      </c>
      <c r="E419" s="226" t="s">
        <v>748</v>
      </c>
      <c r="F419" s="227" t="s">
        <v>749</v>
      </c>
      <c r="G419" s="228" t="s">
        <v>183</v>
      </c>
      <c r="H419" s="229">
        <v>54.837000000000003</v>
      </c>
      <c r="I419" s="230"/>
      <c r="J419" s="231">
        <f>ROUND(I419*H419,0)</f>
        <v>0</v>
      </c>
      <c r="K419" s="227" t="s">
        <v>159</v>
      </c>
      <c r="L419" s="43"/>
      <c r="M419" s="232" t="s">
        <v>1</v>
      </c>
      <c r="N419" s="233" t="s">
        <v>44</v>
      </c>
      <c r="O419" s="90"/>
      <c r="P419" s="234">
        <f>O419*H419</f>
        <v>0</v>
      </c>
      <c r="Q419" s="234">
        <v>0</v>
      </c>
      <c r="R419" s="234">
        <f>Q419*H419</f>
        <v>0</v>
      </c>
      <c r="S419" s="234">
        <v>0</v>
      </c>
      <c r="T419" s="235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6" t="s">
        <v>160</v>
      </c>
      <c r="AT419" s="236" t="s">
        <v>155</v>
      </c>
      <c r="AU419" s="236" t="s">
        <v>88</v>
      </c>
      <c r="AY419" s="16" t="s">
        <v>153</v>
      </c>
      <c r="BE419" s="237">
        <f>IF(N419="základní",J419,0)</f>
        <v>0</v>
      </c>
      <c r="BF419" s="237">
        <f>IF(N419="snížená",J419,0)</f>
        <v>0</v>
      </c>
      <c r="BG419" s="237">
        <f>IF(N419="zákl. přenesená",J419,0)</f>
        <v>0</v>
      </c>
      <c r="BH419" s="237">
        <f>IF(N419="sníž. přenesená",J419,0)</f>
        <v>0</v>
      </c>
      <c r="BI419" s="237">
        <f>IF(N419="nulová",J419,0)</f>
        <v>0</v>
      </c>
      <c r="BJ419" s="16" t="s">
        <v>88</v>
      </c>
      <c r="BK419" s="237">
        <f>ROUND(I419*H419,0)</f>
        <v>0</v>
      </c>
      <c r="BL419" s="16" t="s">
        <v>160</v>
      </c>
      <c r="BM419" s="236" t="s">
        <v>750</v>
      </c>
    </row>
    <row r="420" s="2" customFormat="1" ht="24.15" customHeight="1">
      <c r="A420" s="37"/>
      <c r="B420" s="38"/>
      <c r="C420" s="225" t="s">
        <v>751</v>
      </c>
      <c r="D420" s="225" t="s">
        <v>155</v>
      </c>
      <c r="E420" s="226" t="s">
        <v>752</v>
      </c>
      <c r="F420" s="227" t="s">
        <v>753</v>
      </c>
      <c r="G420" s="228" t="s">
        <v>183</v>
      </c>
      <c r="H420" s="229">
        <v>54.837000000000003</v>
      </c>
      <c r="I420" s="230"/>
      <c r="J420" s="231">
        <f>ROUND(I420*H420,0)</f>
        <v>0</v>
      </c>
      <c r="K420" s="227" t="s">
        <v>159</v>
      </c>
      <c r="L420" s="43"/>
      <c r="M420" s="232" t="s">
        <v>1</v>
      </c>
      <c r="N420" s="233" t="s">
        <v>44</v>
      </c>
      <c r="O420" s="90"/>
      <c r="P420" s="234">
        <f>O420*H420</f>
        <v>0</v>
      </c>
      <c r="Q420" s="234">
        <v>0</v>
      </c>
      <c r="R420" s="234">
        <f>Q420*H420</f>
        <v>0</v>
      </c>
      <c r="S420" s="234">
        <v>0</v>
      </c>
      <c r="T420" s="235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6" t="s">
        <v>160</v>
      </c>
      <c r="AT420" s="236" t="s">
        <v>155</v>
      </c>
      <c r="AU420" s="236" t="s">
        <v>88</v>
      </c>
      <c r="AY420" s="16" t="s">
        <v>153</v>
      </c>
      <c r="BE420" s="237">
        <f>IF(N420="základní",J420,0)</f>
        <v>0</v>
      </c>
      <c r="BF420" s="237">
        <f>IF(N420="snížená",J420,0)</f>
        <v>0</v>
      </c>
      <c r="BG420" s="237">
        <f>IF(N420="zákl. přenesená",J420,0)</f>
        <v>0</v>
      </c>
      <c r="BH420" s="237">
        <f>IF(N420="sníž. přenesená",J420,0)</f>
        <v>0</v>
      </c>
      <c r="BI420" s="237">
        <f>IF(N420="nulová",J420,0)</f>
        <v>0</v>
      </c>
      <c r="BJ420" s="16" t="s">
        <v>88</v>
      </c>
      <c r="BK420" s="237">
        <f>ROUND(I420*H420,0)</f>
        <v>0</v>
      </c>
      <c r="BL420" s="16" t="s">
        <v>160</v>
      </c>
      <c r="BM420" s="236" t="s">
        <v>754</v>
      </c>
    </row>
    <row r="421" s="2" customFormat="1" ht="24.15" customHeight="1">
      <c r="A421" s="37"/>
      <c r="B421" s="38"/>
      <c r="C421" s="225" t="s">
        <v>755</v>
      </c>
      <c r="D421" s="225" t="s">
        <v>155</v>
      </c>
      <c r="E421" s="226" t="s">
        <v>756</v>
      </c>
      <c r="F421" s="227" t="s">
        <v>757</v>
      </c>
      <c r="G421" s="228" t="s">
        <v>183</v>
      </c>
      <c r="H421" s="229">
        <v>987.06600000000003</v>
      </c>
      <c r="I421" s="230"/>
      <c r="J421" s="231">
        <f>ROUND(I421*H421,0)</f>
        <v>0</v>
      </c>
      <c r="K421" s="227" t="s">
        <v>159</v>
      </c>
      <c r="L421" s="43"/>
      <c r="M421" s="232" t="s">
        <v>1</v>
      </c>
      <c r="N421" s="233" t="s">
        <v>44</v>
      </c>
      <c r="O421" s="90"/>
      <c r="P421" s="234">
        <f>O421*H421</f>
        <v>0</v>
      </c>
      <c r="Q421" s="234">
        <v>0</v>
      </c>
      <c r="R421" s="234">
        <f>Q421*H421</f>
        <v>0</v>
      </c>
      <c r="S421" s="234">
        <v>0</v>
      </c>
      <c r="T421" s="235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6" t="s">
        <v>160</v>
      </c>
      <c r="AT421" s="236" t="s">
        <v>155</v>
      </c>
      <c r="AU421" s="236" t="s">
        <v>88</v>
      </c>
      <c r="AY421" s="16" t="s">
        <v>153</v>
      </c>
      <c r="BE421" s="237">
        <f>IF(N421="základní",J421,0)</f>
        <v>0</v>
      </c>
      <c r="BF421" s="237">
        <f>IF(N421="snížená",J421,0)</f>
        <v>0</v>
      </c>
      <c r="BG421" s="237">
        <f>IF(N421="zákl. přenesená",J421,0)</f>
        <v>0</v>
      </c>
      <c r="BH421" s="237">
        <f>IF(N421="sníž. přenesená",J421,0)</f>
        <v>0</v>
      </c>
      <c r="BI421" s="237">
        <f>IF(N421="nulová",J421,0)</f>
        <v>0</v>
      </c>
      <c r="BJ421" s="16" t="s">
        <v>88</v>
      </c>
      <c r="BK421" s="237">
        <f>ROUND(I421*H421,0)</f>
        <v>0</v>
      </c>
      <c r="BL421" s="16" t="s">
        <v>160</v>
      </c>
      <c r="BM421" s="236" t="s">
        <v>758</v>
      </c>
    </row>
    <row r="422" s="13" customFormat="1">
      <c r="A422" s="13"/>
      <c r="B422" s="238"/>
      <c r="C422" s="239"/>
      <c r="D422" s="240" t="s">
        <v>162</v>
      </c>
      <c r="E422" s="239"/>
      <c r="F422" s="242" t="s">
        <v>759</v>
      </c>
      <c r="G422" s="239"/>
      <c r="H422" s="243">
        <v>987.06600000000003</v>
      </c>
      <c r="I422" s="244"/>
      <c r="J422" s="239"/>
      <c r="K422" s="239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162</v>
      </c>
      <c r="AU422" s="249" t="s">
        <v>88</v>
      </c>
      <c r="AV422" s="13" t="s">
        <v>88</v>
      </c>
      <c r="AW422" s="13" t="s">
        <v>4</v>
      </c>
      <c r="AX422" s="13" t="s">
        <v>8</v>
      </c>
      <c r="AY422" s="249" t="s">
        <v>153</v>
      </c>
    </row>
    <row r="423" s="2" customFormat="1" ht="33" customHeight="1">
      <c r="A423" s="37"/>
      <c r="B423" s="38"/>
      <c r="C423" s="225" t="s">
        <v>760</v>
      </c>
      <c r="D423" s="225" t="s">
        <v>155</v>
      </c>
      <c r="E423" s="226" t="s">
        <v>761</v>
      </c>
      <c r="F423" s="227" t="s">
        <v>762</v>
      </c>
      <c r="G423" s="228" t="s">
        <v>183</v>
      </c>
      <c r="H423" s="229">
        <v>4.5890000000000004</v>
      </c>
      <c r="I423" s="230"/>
      <c r="J423" s="231">
        <f>ROUND(I423*H423,0)</f>
        <v>0</v>
      </c>
      <c r="K423" s="227" t="s">
        <v>159</v>
      </c>
      <c r="L423" s="43"/>
      <c r="M423" s="232" t="s">
        <v>1</v>
      </c>
      <c r="N423" s="233" t="s">
        <v>44</v>
      </c>
      <c r="O423" s="90"/>
      <c r="P423" s="234">
        <f>O423*H423</f>
        <v>0</v>
      </c>
      <c r="Q423" s="234">
        <v>0</v>
      </c>
      <c r="R423" s="234">
        <f>Q423*H423</f>
        <v>0</v>
      </c>
      <c r="S423" s="234">
        <v>0</v>
      </c>
      <c r="T423" s="235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6" t="s">
        <v>160</v>
      </c>
      <c r="AT423" s="236" t="s">
        <v>155</v>
      </c>
      <c r="AU423" s="236" t="s">
        <v>88</v>
      </c>
      <c r="AY423" s="16" t="s">
        <v>153</v>
      </c>
      <c r="BE423" s="237">
        <f>IF(N423="základní",J423,0)</f>
        <v>0</v>
      </c>
      <c r="BF423" s="237">
        <f>IF(N423="snížená",J423,0)</f>
        <v>0</v>
      </c>
      <c r="BG423" s="237">
        <f>IF(N423="zákl. přenesená",J423,0)</f>
        <v>0</v>
      </c>
      <c r="BH423" s="237">
        <f>IF(N423="sníž. přenesená",J423,0)</f>
        <v>0</v>
      </c>
      <c r="BI423" s="237">
        <f>IF(N423="nulová",J423,0)</f>
        <v>0</v>
      </c>
      <c r="BJ423" s="16" t="s">
        <v>88</v>
      </c>
      <c r="BK423" s="237">
        <f>ROUND(I423*H423,0)</f>
        <v>0</v>
      </c>
      <c r="BL423" s="16" t="s">
        <v>160</v>
      </c>
      <c r="BM423" s="236" t="s">
        <v>763</v>
      </c>
    </row>
    <row r="424" s="13" customFormat="1">
      <c r="A424" s="13"/>
      <c r="B424" s="238"/>
      <c r="C424" s="239"/>
      <c r="D424" s="240" t="s">
        <v>162</v>
      </c>
      <c r="E424" s="241" t="s">
        <v>1</v>
      </c>
      <c r="F424" s="242" t="s">
        <v>764</v>
      </c>
      <c r="G424" s="239"/>
      <c r="H424" s="243">
        <v>8.8499999999999996</v>
      </c>
      <c r="I424" s="244"/>
      <c r="J424" s="239"/>
      <c r="K424" s="239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162</v>
      </c>
      <c r="AU424" s="249" t="s">
        <v>88</v>
      </c>
      <c r="AV424" s="13" t="s">
        <v>88</v>
      </c>
      <c r="AW424" s="13" t="s">
        <v>33</v>
      </c>
      <c r="AX424" s="13" t="s">
        <v>78</v>
      </c>
      <c r="AY424" s="249" t="s">
        <v>153</v>
      </c>
    </row>
    <row r="425" s="13" customFormat="1">
      <c r="A425" s="13"/>
      <c r="B425" s="238"/>
      <c r="C425" s="239"/>
      <c r="D425" s="240" t="s">
        <v>162</v>
      </c>
      <c r="E425" s="241" t="s">
        <v>1</v>
      </c>
      <c r="F425" s="242" t="s">
        <v>765</v>
      </c>
      <c r="G425" s="239"/>
      <c r="H425" s="243">
        <v>-4.2610000000000001</v>
      </c>
      <c r="I425" s="244"/>
      <c r="J425" s="239"/>
      <c r="K425" s="239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162</v>
      </c>
      <c r="AU425" s="249" t="s">
        <v>88</v>
      </c>
      <c r="AV425" s="13" t="s">
        <v>88</v>
      </c>
      <c r="AW425" s="13" t="s">
        <v>33</v>
      </c>
      <c r="AX425" s="13" t="s">
        <v>78</v>
      </c>
      <c r="AY425" s="249" t="s">
        <v>153</v>
      </c>
    </row>
    <row r="426" s="2" customFormat="1" ht="33" customHeight="1">
      <c r="A426" s="37"/>
      <c r="B426" s="38"/>
      <c r="C426" s="225" t="s">
        <v>766</v>
      </c>
      <c r="D426" s="225" t="s">
        <v>155</v>
      </c>
      <c r="E426" s="226" t="s">
        <v>767</v>
      </c>
      <c r="F426" s="227" t="s">
        <v>768</v>
      </c>
      <c r="G426" s="228" t="s">
        <v>183</v>
      </c>
      <c r="H426" s="229">
        <v>1.9670000000000001</v>
      </c>
      <c r="I426" s="230"/>
      <c r="J426" s="231">
        <f>ROUND(I426*H426,0)</f>
        <v>0</v>
      </c>
      <c r="K426" s="227" t="s">
        <v>159</v>
      </c>
      <c r="L426" s="43"/>
      <c r="M426" s="232" t="s">
        <v>1</v>
      </c>
      <c r="N426" s="233" t="s">
        <v>44</v>
      </c>
      <c r="O426" s="90"/>
      <c r="P426" s="234">
        <f>O426*H426</f>
        <v>0</v>
      </c>
      <c r="Q426" s="234">
        <v>0</v>
      </c>
      <c r="R426" s="234">
        <f>Q426*H426</f>
        <v>0</v>
      </c>
      <c r="S426" s="234">
        <v>0</v>
      </c>
      <c r="T426" s="235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6" t="s">
        <v>160</v>
      </c>
      <c r="AT426" s="236" t="s">
        <v>155</v>
      </c>
      <c r="AU426" s="236" t="s">
        <v>88</v>
      </c>
      <c r="AY426" s="16" t="s">
        <v>153</v>
      </c>
      <c r="BE426" s="237">
        <f>IF(N426="základní",J426,0)</f>
        <v>0</v>
      </c>
      <c r="BF426" s="237">
        <f>IF(N426="snížená",J426,0)</f>
        <v>0</v>
      </c>
      <c r="BG426" s="237">
        <f>IF(N426="zákl. přenesená",J426,0)</f>
        <v>0</v>
      </c>
      <c r="BH426" s="237">
        <f>IF(N426="sníž. přenesená",J426,0)</f>
        <v>0</v>
      </c>
      <c r="BI426" s="237">
        <f>IF(N426="nulová",J426,0)</f>
        <v>0</v>
      </c>
      <c r="BJ426" s="16" t="s">
        <v>88</v>
      </c>
      <c r="BK426" s="237">
        <f>ROUND(I426*H426,0)</f>
        <v>0</v>
      </c>
      <c r="BL426" s="16" t="s">
        <v>160</v>
      </c>
      <c r="BM426" s="236" t="s">
        <v>769</v>
      </c>
    </row>
    <row r="427" s="13" customFormat="1">
      <c r="A427" s="13"/>
      <c r="B427" s="238"/>
      <c r="C427" s="239"/>
      <c r="D427" s="240" t="s">
        <v>162</v>
      </c>
      <c r="E427" s="241" t="s">
        <v>1</v>
      </c>
      <c r="F427" s="242" t="s">
        <v>770</v>
      </c>
      <c r="G427" s="239"/>
      <c r="H427" s="243">
        <v>1.9670000000000001</v>
      </c>
      <c r="I427" s="244"/>
      <c r="J427" s="239"/>
      <c r="K427" s="239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162</v>
      </c>
      <c r="AU427" s="249" t="s">
        <v>88</v>
      </c>
      <c r="AV427" s="13" t="s">
        <v>88</v>
      </c>
      <c r="AW427" s="13" t="s">
        <v>33</v>
      </c>
      <c r="AX427" s="13" t="s">
        <v>78</v>
      </c>
      <c r="AY427" s="249" t="s">
        <v>153</v>
      </c>
    </row>
    <row r="428" s="2" customFormat="1" ht="37.8" customHeight="1">
      <c r="A428" s="37"/>
      <c r="B428" s="38"/>
      <c r="C428" s="225" t="s">
        <v>771</v>
      </c>
      <c r="D428" s="225" t="s">
        <v>155</v>
      </c>
      <c r="E428" s="226" t="s">
        <v>772</v>
      </c>
      <c r="F428" s="227" t="s">
        <v>773</v>
      </c>
      <c r="G428" s="228" t="s">
        <v>183</v>
      </c>
      <c r="H428" s="229">
        <v>31.209</v>
      </c>
      <c r="I428" s="230"/>
      <c r="J428" s="231">
        <f>ROUND(I428*H428,0)</f>
        <v>0</v>
      </c>
      <c r="K428" s="227" t="s">
        <v>159</v>
      </c>
      <c r="L428" s="43"/>
      <c r="M428" s="232" t="s">
        <v>1</v>
      </c>
      <c r="N428" s="233" t="s">
        <v>44</v>
      </c>
      <c r="O428" s="90"/>
      <c r="P428" s="234">
        <f>O428*H428</f>
        <v>0</v>
      </c>
      <c r="Q428" s="234">
        <v>0</v>
      </c>
      <c r="R428" s="234">
        <f>Q428*H428</f>
        <v>0</v>
      </c>
      <c r="S428" s="234">
        <v>0</v>
      </c>
      <c r="T428" s="235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36" t="s">
        <v>160</v>
      </c>
      <c r="AT428" s="236" t="s">
        <v>155</v>
      </c>
      <c r="AU428" s="236" t="s">
        <v>88</v>
      </c>
      <c r="AY428" s="16" t="s">
        <v>153</v>
      </c>
      <c r="BE428" s="237">
        <f>IF(N428="základní",J428,0)</f>
        <v>0</v>
      </c>
      <c r="BF428" s="237">
        <f>IF(N428="snížená",J428,0)</f>
        <v>0</v>
      </c>
      <c r="BG428" s="237">
        <f>IF(N428="zákl. přenesená",J428,0)</f>
        <v>0</v>
      </c>
      <c r="BH428" s="237">
        <f>IF(N428="sníž. přenesená",J428,0)</f>
        <v>0</v>
      </c>
      <c r="BI428" s="237">
        <f>IF(N428="nulová",J428,0)</f>
        <v>0</v>
      </c>
      <c r="BJ428" s="16" t="s">
        <v>88</v>
      </c>
      <c r="BK428" s="237">
        <f>ROUND(I428*H428,0)</f>
        <v>0</v>
      </c>
      <c r="BL428" s="16" t="s">
        <v>160</v>
      </c>
      <c r="BM428" s="236" t="s">
        <v>774</v>
      </c>
    </row>
    <row r="429" s="13" customFormat="1">
      <c r="A429" s="13"/>
      <c r="B429" s="238"/>
      <c r="C429" s="239"/>
      <c r="D429" s="240" t="s">
        <v>162</v>
      </c>
      <c r="E429" s="241" t="s">
        <v>1</v>
      </c>
      <c r="F429" s="242" t="s">
        <v>775</v>
      </c>
      <c r="G429" s="239"/>
      <c r="H429" s="243">
        <v>31.209</v>
      </c>
      <c r="I429" s="244"/>
      <c r="J429" s="239"/>
      <c r="K429" s="239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162</v>
      </c>
      <c r="AU429" s="249" t="s">
        <v>88</v>
      </c>
      <c r="AV429" s="13" t="s">
        <v>88</v>
      </c>
      <c r="AW429" s="13" t="s">
        <v>33</v>
      </c>
      <c r="AX429" s="13" t="s">
        <v>78</v>
      </c>
      <c r="AY429" s="249" t="s">
        <v>153</v>
      </c>
    </row>
    <row r="430" s="2" customFormat="1" ht="44.25" customHeight="1">
      <c r="A430" s="37"/>
      <c r="B430" s="38"/>
      <c r="C430" s="225" t="s">
        <v>776</v>
      </c>
      <c r="D430" s="225" t="s">
        <v>155</v>
      </c>
      <c r="E430" s="226" t="s">
        <v>777</v>
      </c>
      <c r="F430" s="227" t="s">
        <v>778</v>
      </c>
      <c r="G430" s="228" t="s">
        <v>183</v>
      </c>
      <c r="H430" s="229">
        <v>12.365</v>
      </c>
      <c r="I430" s="230"/>
      <c r="J430" s="231">
        <f>ROUND(I430*H430,0)</f>
        <v>0</v>
      </c>
      <c r="K430" s="227" t="s">
        <v>159</v>
      </c>
      <c r="L430" s="43"/>
      <c r="M430" s="232" t="s">
        <v>1</v>
      </c>
      <c r="N430" s="233" t="s">
        <v>44</v>
      </c>
      <c r="O430" s="90"/>
      <c r="P430" s="234">
        <f>O430*H430</f>
        <v>0</v>
      </c>
      <c r="Q430" s="234">
        <v>0</v>
      </c>
      <c r="R430" s="234">
        <f>Q430*H430</f>
        <v>0</v>
      </c>
      <c r="S430" s="234">
        <v>0</v>
      </c>
      <c r="T430" s="235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6" t="s">
        <v>160</v>
      </c>
      <c r="AT430" s="236" t="s">
        <v>155</v>
      </c>
      <c r="AU430" s="236" t="s">
        <v>88</v>
      </c>
      <c r="AY430" s="16" t="s">
        <v>153</v>
      </c>
      <c r="BE430" s="237">
        <f>IF(N430="základní",J430,0)</f>
        <v>0</v>
      </c>
      <c r="BF430" s="237">
        <f>IF(N430="snížená",J430,0)</f>
        <v>0</v>
      </c>
      <c r="BG430" s="237">
        <f>IF(N430="zákl. přenesená",J430,0)</f>
        <v>0</v>
      </c>
      <c r="BH430" s="237">
        <f>IF(N430="sníž. přenesená",J430,0)</f>
        <v>0</v>
      </c>
      <c r="BI430" s="237">
        <f>IF(N430="nulová",J430,0)</f>
        <v>0</v>
      </c>
      <c r="BJ430" s="16" t="s">
        <v>88</v>
      </c>
      <c r="BK430" s="237">
        <f>ROUND(I430*H430,0)</f>
        <v>0</v>
      </c>
      <c r="BL430" s="16" t="s">
        <v>160</v>
      </c>
      <c r="BM430" s="236" t="s">
        <v>779</v>
      </c>
    </row>
    <row r="431" s="13" customFormat="1">
      <c r="A431" s="13"/>
      <c r="B431" s="238"/>
      <c r="C431" s="239"/>
      <c r="D431" s="240" t="s">
        <v>162</v>
      </c>
      <c r="E431" s="241" t="s">
        <v>1</v>
      </c>
      <c r="F431" s="242" t="s">
        <v>780</v>
      </c>
      <c r="G431" s="239"/>
      <c r="H431" s="243">
        <v>12.365</v>
      </c>
      <c r="I431" s="244"/>
      <c r="J431" s="239"/>
      <c r="K431" s="239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162</v>
      </c>
      <c r="AU431" s="249" t="s">
        <v>88</v>
      </c>
      <c r="AV431" s="13" t="s">
        <v>88</v>
      </c>
      <c r="AW431" s="13" t="s">
        <v>33</v>
      </c>
      <c r="AX431" s="13" t="s">
        <v>78</v>
      </c>
      <c r="AY431" s="249" t="s">
        <v>153</v>
      </c>
    </row>
    <row r="432" s="12" customFormat="1" ht="22.8" customHeight="1">
      <c r="A432" s="12"/>
      <c r="B432" s="209"/>
      <c r="C432" s="210"/>
      <c r="D432" s="211" t="s">
        <v>77</v>
      </c>
      <c r="E432" s="223" t="s">
        <v>781</v>
      </c>
      <c r="F432" s="223" t="s">
        <v>782</v>
      </c>
      <c r="G432" s="210"/>
      <c r="H432" s="210"/>
      <c r="I432" s="213"/>
      <c r="J432" s="224">
        <f>BK432</f>
        <v>0</v>
      </c>
      <c r="K432" s="210"/>
      <c r="L432" s="215"/>
      <c r="M432" s="216"/>
      <c r="N432" s="217"/>
      <c r="O432" s="217"/>
      <c r="P432" s="218">
        <f>P433</f>
        <v>0</v>
      </c>
      <c r="Q432" s="217"/>
      <c r="R432" s="218">
        <f>R433</f>
        <v>0</v>
      </c>
      <c r="S432" s="217"/>
      <c r="T432" s="219">
        <f>T433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20" t="s">
        <v>8</v>
      </c>
      <c r="AT432" s="221" t="s">
        <v>77</v>
      </c>
      <c r="AU432" s="221" t="s">
        <v>8</v>
      </c>
      <c r="AY432" s="220" t="s">
        <v>153</v>
      </c>
      <c r="BK432" s="222">
        <f>BK433</f>
        <v>0</v>
      </c>
    </row>
    <row r="433" s="2" customFormat="1" ht="24.15" customHeight="1">
      <c r="A433" s="37"/>
      <c r="B433" s="38"/>
      <c r="C433" s="225" t="s">
        <v>783</v>
      </c>
      <c r="D433" s="225" t="s">
        <v>155</v>
      </c>
      <c r="E433" s="226" t="s">
        <v>784</v>
      </c>
      <c r="F433" s="227" t="s">
        <v>785</v>
      </c>
      <c r="G433" s="228" t="s">
        <v>183</v>
      </c>
      <c r="H433" s="229">
        <v>106.773</v>
      </c>
      <c r="I433" s="230"/>
      <c r="J433" s="231">
        <f>ROUND(I433*H433,0)</f>
        <v>0</v>
      </c>
      <c r="K433" s="227" t="s">
        <v>159</v>
      </c>
      <c r="L433" s="43"/>
      <c r="M433" s="232" t="s">
        <v>1</v>
      </c>
      <c r="N433" s="233" t="s">
        <v>44</v>
      </c>
      <c r="O433" s="90"/>
      <c r="P433" s="234">
        <f>O433*H433</f>
        <v>0</v>
      </c>
      <c r="Q433" s="234">
        <v>0</v>
      </c>
      <c r="R433" s="234">
        <f>Q433*H433</f>
        <v>0</v>
      </c>
      <c r="S433" s="234">
        <v>0</v>
      </c>
      <c r="T433" s="235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36" t="s">
        <v>160</v>
      </c>
      <c r="AT433" s="236" t="s">
        <v>155</v>
      </c>
      <c r="AU433" s="236" t="s">
        <v>88</v>
      </c>
      <c r="AY433" s="16" t="s">
        <v>153</v>
      </c>
      <c r="BE433" s="237">
        <f>IF(N433="základní",J433,0)</f>
        <v>0</v>
      </c>
      <c r="BF433" s="237">
        <f>IF(N433="snížená",J433,0)</f>
        <v>0</v>
      </c>
      <c r="BG433" s="237">
        <f>IF(N433="zákl. přenesená",J433,0)</f>
        <v>0</v>
      </c>
      <c r="BH433" s="237">
        <f>IF(N433="sníž. přenesená",J433,0)</f>
        <v>0</v>
      </c>
      <c r="BI433" s="237">
        <f>IF(N433="nulová",J433,0)</f>
        <v>0</v>
      </c>
      <c r="BJ433" s="16" t="s">
        <v>88</v>
      </c>
      <c r="BK433" s="237">
        <f>ROUND(I433*H433,0)</f>
        <v>0</v>
      </c>
      <c r="BL433" s="16" t="s">
        <v>160</v>
      </c>
      <c r="BM433" s="236" t="s">
        <v>786</v>
      </c>
    </row>
    <row r="434" s="12" customFormat="1" ht="25.92" customHeight="1">
      <c r="A434" s="12"/>
      <c r="B434" s="209"/>
      <c r="C434" s="210"/>
      <c r="D434" s="211" t="s">
        <v>77</v>
      </c>
      <c r="E434" s="212" t="s">
        <v>787</v>
      </c>
      <c r="F434" s="212" t="s">
        <v>788</v>
      </c>
      <c r="G434" s="210"/>
      <c r="H434" s="210"/>
      <c r="I434" s="213"/>
      <c r="J434" s="214">
        <f>BK434</f>
        <v>0</v>
      </c>
      <c r="K434" s="210"/>
      <c r="L434" s="215"/>
      <c r="M434" s="216"/>
      <c r="N434" s="217"/>
      <c r="O434" s="217"/>
      <c r="P434" s="218">
        <f>P435+P438+P465+P471+P475+P499+P545+P581+P620</f>
        <v>0</v>
      </c>
      <c r="Q434" s="217"/>
      <c r="R434" s="218">
        <f>R435+R438+R465+R471+R475+R499+R545+R581+R620</f>
        <v>18.347109140000001</v>
      </c>
      <c r="S434" s="217"/>
      <c r="T434" s="219">
        <f>T435+T438+T465+T471+T475+T499+T545+T581+T620</f>
        <v>5.0493874000000005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20" t="s">
        <v>88</v>
      </c>
      <c r="AT434" s="221" t="s">
        <v>77</v>
      </c>
      <c r="AU434" s="221" t="s">
        <v>78</v>
      </c>
      <c r="AY434" s="220" t="s">
        <v>153</v>
      </c>
      <c r="BK434" s="222">
        <f>BK435+BK438+BK465+BK471+BK475+BK499+BK545+BK581+BK620</f>
        <v>0</v>
      </c>
    </row>
    <row r="435" s="12" customFormat="1" ht="22.8" customHeight="1">
      <c r="A435" s="12"/>
      <c r="B435" s="209"/>
      <c r="C435" s="210"/>
      <c r="D435" s="211" t="s">
        <v>77</v>
      </c>
      <c r="E435" s="223" t="s">
        <v>789</v>
      </c>
      <c r="F435" s="223" t="s">
        <v>790</v>
      </c>
      <c r="G435" s="210"/>
      <c r="H435" s="210"/>
      <c r="I435" s="213"/>
      <c r="J435" s="224">
        <f>BK435</f>
        <v>0</v>
      </c>
      <c r="K435" s="210"/>
      <c r="L435" s="215"/>
      <c r="M435" s="216"/>
      <c r="N435" s="217"/>
      <c r="O435" s="217"/>
      <c r="P435" s="218">
        <f>SUM(P436:P437)</f>
        <v>0</v>
      </c>
      <c r="Q435" s="217"/>
      <c r="R435" s="218">
        <f>SUM(R436:R437)</f>
        <v>0</v>
      </c>
      <c r="S435" s="217"/>
      <c r="T435" s="219">
        <f>SUM(T436:T437)</f>
        <v>0.042840000000000003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20" t="s">
        <v>88</v>
      </c>
      <c r="AT435" s="221" t="s">
        <v>77</v>
      </c>
      <c r="AU435" s="221" t="s">
        <v>8</v>
      </c>
      <c r="AY435" s="220" t="s">
        <v>153</v>
      </c>
      <c r="BK435" s="222">
        <f>SUM(BK436:BK437)</f>
        <v>0</v>
      </c>
    </row>
    <row r="436" s="2" customFormat="1" ht="16.5" customHeight="1">
      <c r="A436" s="37"/>
      <c r="B436" s="38"/>
      <c r="C436" s="225" t="s">
        <v>791</v>
      </c>
      <c r="D436" s="225" t="s">
        <v>155</v>
      </c>
      <c r="E436" s="226" t="s">
        <v>792</v>
      </c>
      <c r="F436" s="227" t="s">
        <v>793</v>
      </c>
      <c r="G436" s="228" t="s">
        <v>158</v>
      </c>
      <c r="H436" s="229">
        <v>10.710000000000001</v>
      </c>
      <c r="I436" s="230"/>
      <c r="J436" s="231">
        <f>ROUND(I436*H436,0)</f>
        <v>0</v>
      </c>
      <c r="K436" s="227" t="s">
        <v>159</v>
      </c>
      <c r="L436" s="43"/>
      <c r="M436" s="232" t="s">
        <v>1</v>
      </c>
      <c r="N436" s="233" t="s">
        <v>44</v>
      </c>
      <c r="O436" s="90"/>
      <c r="P436" s="234">
        <f>O436*H436</f>
        <v>0</v>
      </c>
      <c r="Q436" s="234">
        <v>0</v>
      </c>
      <c r="R436" s="234">
        <f>Q436*H436</f>
        <v>0</v>
      </c>
      <c r="S436" s="234">
        <v>0.0040000000000000001</v>
      </c>
      <c r="T436" s="235">
        <f>S436*H436</f>
        <v>0.042840000000000003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36" t="s">
        <v>231</v>
      </c>
      <c r="AT436" s="236" t="s">
        <v>155</v>
      </c>
      <c r="AU436" s="236" t="s">
        <v>88</v>
      </c>
      <c r="AY436" s="16" t="s">
        <v>153</v>
      </c>
      <c r="BE436" s="237">
        <f>IF(N436="základní",J436,0)</f>
        <v>0</v>
      </c>
      <c r="BF436" s="237">
        <f>IF(N436="snížená",J436,0)</f>
        <v>0</v>
      </c>
      <c r="BG436" s="237">
        <f>IF(N436="zákl. přenesená",J436,0)</f>
        <v>0</v>
      </c>
      <c r="BH436" s="237">
        <f>IF(N436="sníž. přenesená",J436,0)</f>
        <v>0</v>
      </c>
      <c r="BI436" s="237">
        <f>IF(N436="nulová",J436,0)</f>
        <v>0</v>
      </c>
      <c r="BJ436" s="16" t="s">
        <v>88</v>
      </c>
      <c r="BK436" s="237">
        <f>ROUND(I436*H436,0)</f>
        <v>0</v>
      </c>
      <c r="BL436" s="16" t="s">
        <v>231</v>
      </c>
      <c r="BM436" s="236" t="s">
        <v>794</v>
      </c>
    </row>
    <row r="437" s="13" customFormat="1">
      <c r="A437" s="13"/>
      <c r="B437" s="238"/>
      <c r="C437" s="239"/>
      <c r="D437" s="240" t="s">
        <v>162</v>
      </c>
      <c r="E437" s="241" t="s">
        <v>1</v>
      </c>
      <c r="F437" s="242" t="s">
        <v>561</v>
      </c>
      <c r="G437" s="239"/>
      <c r="H437" s="243">
        <v>10.710000000000001</v>
      </c>
      <c r="I437" s="244"/>
      <c r="J437" s="239"/>
      <c r="K437" s="239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162</v>
      </c>
      <c r="AU437" s="249" t="s">
        <v>88</v>
      </c>
      <c r="AV437" s="13" t="s">
        <v>88</v>
      </c>
      <c r="AW437" s="13" t="s">
        <v>33</v>
      </c>
      <c r="AX437" s="13" t="s">
        <v>78</v>
      </c>
      <c r="AY437" s="249" t="s">
        <v>153</v>
      </c>
    </row>
    <row r="438" s="12" customFormat="1" ht="22.8" customHeight="1">
      <c r="A438" s="12"/>
      <c r="B438" s="209"/>
      <c r="C438" s="210"/>
      <c r="D438" s="211" t="s">
        <v>77</v>
      </c>
      <c r="E438" s="223" t="s">
        <v>795</v>
      </c>
      <c r="F438" s="223" t="s">
        <v>796</v>
      </c>
      <c r="G438" s="210"/>
      <c r="H438" s="210"/>
      <c r="I438" s="213"/>
      <c r="J438" s="224">
        <f>BK438</f>
        <v>0</v>
      </c>
      <c r="K438" s="210"/>
      <c r="L438" s="215"/>
      <c r="M438" s="216"/>
      <c r="N438" s="217"/>
      <c r="O438" s="217"/>
      <c r="P438" s="218">
        <f>SUM(P439:P464)</f>
        <v>0</v>
      </c>
      <c r="Q438" s="217"/>
      <c r="R438" s="218">
        <f>SUM(R439:R464)</f>
        <v>1.5319279400000001</v>
      </c>
      <c r="S438" s="217"/>
      <c r="T438" s="219">
        <f>SUM(T439:T464)</f>
        <v>0.90026200000000001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20" t="s">
        <v>88</v>
      </c>
      <c r="AT438" s="221" t="s">
        <v>77</v>
      </c>
      <c r="AU438" s="221" t="s">
        <v>8</v>
      </c>
      <c r="AY438" s="220" t="s">
        <v>153</v>
      </c>
      <c r="BK438" s="222">
        <f>SUM(BK439:BK464)</f>
        <v>0</v>
      </c>
    </row>
    <row r="439" s="2" customFormat="1" ht="33" customHeight="1">
      <c r="A439" s="37"/>
      <c r="B439" s="38"/>
      <c r="C439" s="225" t="s">
        <v>797</v>
      </c>
      <c r="D439" s="225" t="s">
        <v>155</v>
      </c>
      <c r="E439" s="226" t="s">
        <v>798</v>
      </c>
      <c r="F439" s="227" t="s">
        <v>799</v>
      </c>
      <c r="G439" s="228" t="s">
        <v>158</v>
      </c>
      <c r="H439" s="229">
        <v>450.13099999999997</v>
      </c>
      <c r="I439" s="230"/>
      <c r="J439" s="231">
        <f>ROUND(I439*H439,0)</f>
        <v>0</v>
      </c>
      <c r="K439" s="227" t="s">
        <v>159</v>
      </c>
      <c r="L439" s="43"/>
      <c r="M439" s="232" t="s">
        <v>1</v>
      </c>
      <c r="N439" s="233" t="s">
        <v>44</v>
      </c>
      <c r="O439" s="90"/>
      <c r="P439" s="234">
        <f>O439*H439</f>
        <v>0</v>
      </c>
      <c r="Q439" s="234">
        <v>0</v>
      </c>
      <c r="R439" s="234">
        <f>Q439*H439</f>
        <v>0</v>
      </c>
      <c r="S439" s="234">
        <v>0.002</v>
      </c>
      <c r="T439" s="235">
        <f>S439*H439</f>
        <v>0.90026200000000001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36" t="s">
        <v>231</v>
      </c>
      <c r="AT439" s="236" t="s">
        <v>155</v>
      </c>
      <c r="AU439" s="236" t="s">
        <v>88</v>
      </c>
      <c r="AY439" s="16" t="s">
        <v>153</v>
      </c>
      <c r="BE439" s="237">
        <f>IF(N439="základní",J439,0)</f>
        <v>0</v>
      </c>
      <c r="BF439" s="237">
        <f>IF(N439="snížená",J439,0)</f>
        <v>0</v>
      </c>
      <c r="BG439" s="237">
        <f>IF(N439="zákl. přenesená",J439,0)</f>
        <v>0</v>
      </c>
      <c r="BH439" s="237">
        <f>IF(N439="sníž. přenesená",J439,0)</f>
        <v>0</v>
      </c>
      <c r="BI439" s="237">
        <f>IF(N439="nulová",J439,0)</f>
        <v>0</v>
      </c>
      <c r="BJ439" s="16" t="s">
        <v>88</v>
      </c>
      <c r="BK439" s="237">
        <f>ROUND(I439*H439,0)</f>
        <v>0</v>
      </c>
      <c r="BL439" s="16" t="s">
        <v>231</v>
      </c>
      <c r="BM439" s="236" t="s">
        <v>800</v>
      </c>
    </row>
    <row r="440" s="13" customFormat="1">
      <c r="A440" s="13"/>
      <c r="B440" s="238"/>
      <c r="C440" s="239"/>
      <c r="D440" s="240" t="s">
        <v>162</v>
      </c>
      <c r="E440" s="241" t="s">
        <v>1</v>
      </c>
      <c r="F440" s="242" t="s">
        <v>801</v>
      </c>
      <c r="G440" s="239"/>
      <c r="H440" s="243">
        <v>450.13099999999997</v>
      </c>
      <c r="I440" s="244"/>
      <c r="J440" s="239"/>
      <c r="K440" s="239"/>
      <c r="L440" s="245"/>
      <c r="M440" s="246"/>
      <c r="N440" s="247"/>
      <c r="O440" s="247"/>
      <c r="P440" s="247"/>
      <c r="Q440" s="247"/>
      <c r="R440" s="247"/>
      <c r="S440" s="247"/>
      <c r="T440" s="24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9" t="s">
        <v>162</v>
      </c>
      <c r="AU440" s="249" t="s">
        <v>88</v>
      </c>
      <c r="AV440" s="13" t="s">
        <v>88</v>
      </c>
      <c r="AW440" s="13" t="s">
        <v>33</v>
      </c>
      <c r="AX440" s="13" t="s">
        <v>78</v>
      </c>
      <c r="AY440" s="249" t="s">
        <v>153</v>
      </c>
    </row>
    <row r="441" s="2" customFormat="1" ht="24.15" customHeight="1">
      <c r="A441" s="37"/>
      <c r="B441" s="38"/>
      <c r="C441" s="225" t="s">
        <v>802</v>
      </c>
      <c r="D441" s="225" t="s">
        <v>155</v>
      </c>
      <c r="E441" s="226" t="s">
        <v>803</v>
      </c>
      <c r="F441" s="227" t="s">
        <v>804</v>
      </c>
      <c r="G441" s="228" t="s">
        <v>158</v>
      </c>
      <c r="H441" s="229">
        <v>6.5999999999999996</v>
      </c>
      <c r="I441" s="230"/>
      <c r="J441" s="231">
        <f>ROUND(I441*H441,0)</f>
        <v>0</v>
      </c>
      <c r="K441" s="227" t="s">
        <v>159</v>
      </c>
      <c r="L441" s="43"/>
      <c r="M441" s="232" t="s">
        <v>1</v>
      </c>
      <c r="N441" s="233" t="s">
        <v>44</v>
      </c>
      <c r="O441" s="90"/>
      <c r="P441" s="234">
        <f>O441*H441</f>
        <v>0</v>
      </c>
      <c r="Q441" s="234">
        <v>0.00019000000000000001</v>
      </c>
      <c r="R441" s="234">
        <f>Q441*H441</f>
        <v>0.0012539999999999999</v>
      </c>
      <c r="S441" s="234">
        <v>0</v>
      </c>
      <c r="T441" s="235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6" t="s">
        <v>231</v>
      </c>
      <c r="AT441" s="236" t="s">
        <v>155</v>
      </c>
      <c r="AU441" s="236" t="s">
        <v>88</v>
      </c>
      <c r="AY441" s="16" t="s">
        <v>153</v>
      </c>
      <c r="BE441" s="237">
        <f>IF(N441="základní",J441,0)</f>
        <v>0</v>
      </c>
      <c r="BF441" s="237">
        <f>IF(N441="snížená",J441,0)</f>
        <v>0</v>
      </c>
      <c r="BG441" s="237">
        <f>IF(N441="zákl. přenesená",J441,0)</f>
        <v>0</v>
      </c>
      <c r="BH441" s="237">
        <f>IF(N441="sníž. přenesená",J441,0)</f>
        <v>0</v>
      </c>
      <c r="BI441" s="237">
        <f>IF(N441="nulová",J441,0)</f>
        <v>0</v>
      </c>
      <c r="BJ441" s="16" t="s">
        <v>88</v>
      </c>
      <c r="BK441" s="237">
        <f>ROUND(I441*H441,0)</f>
        <v>0</v>
      </c>
      <c r="BL441" s="16" t="s">
        <v>231</v>
      </c>
      <c r="BM441" s="236" t="s">
        <v>805</v>
      </c>
    </row>
    <row r="442" s="13" customFormat="1">
      <c r="A442" s="13"/>
      <c r="B442" s="238"/>
      <c r="C442" s="239"/>
      <c r="D442" s="240" t="s">
        <v>162</v>
      </c>
      <c r="E442" s="241" t="s">
        <v>1</v>
      </c>
      <c r="F442" s="242" t="s">
        <v>806</v>
      </c>
      <c r="G442" s="239"/>
      <c r="H442" s="243">
        <v>6.5999999999999996</v>
      </c>
      <c r="I442" s="244"/>
      <c r="J442" s="239"/>
      <c r="K442" s="239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162</v>
      </c>
      <c r="AU442" s="249" t="s">
        <v>88</v>
      </c>
      <c r="AV442" s="13" t="s">
        <v>88</v>
      </c>
      <c r="AW442" s="13" t="s">
        <v>33</v>
      </c>
      <c r="AX442" s="13" t="s">
        <v>78</v>
      </c>
      <c r="AY442" s="249" t="s">
        <v>153</v>
      </c>
    </row>
    <row r="443" s="2" customFormat="1" ht="33" customHeight="1">
      <c r="A443" s="37"/>
      <c r="B443" s="38"/>
      <c r="C443" s="250" t="s">
        <v>807</v>
      </c>
      <c r="D443" s="250" t="s">
        <v>232</v>
      </c>
      <c r="E443" s="251" t="s">
        <v>808</v>
      </c>
      <c r="F443" s="252" t="s">
        <v>809</v>
      </c>
      <c r="G443" s="253" t="s">
        <v>158</v>
      </c>
      <c r="H443" s="254">
        <v>7.9199999999999999</v>
      </c>
      <c r="I443" s="255"/>
      <c r="J443" s="256">
        <f>ROUND(I443*H443,0)</f>
        <v>0</v>
      </c>
      <c r="K443" s="252" t="s">
        <v>159</v>
      </c>
      <c r="L443" s="257"/>
      <c r="M443" s="258" t="s">
        <v>1</v>
      </c>
      <c r="N443" s="259" t="s">
        <v>44</v>
      </c>
      <c r="O443" s="90"/>
      <c r="P443" s="234">
        <f>O443*H443</f>
        <v>0</v>
      </c>
      <c r="Q443" s="234">
        <v>0.00050000000000000001</v>
      </c>
      <c r="R443" s="234">
        <f>Q443*H443</f>
        <v>0.00396</v>
      </c>
      <c r="S443" s="234">
        <v>0</v>
      </c>
      <c r="T443" s="235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6" t="s">
        <v>319</v>
      </c>
      <c r="AT443" s="236" t="s">
        <v>232</v>
      </c>
      <c r="AU443" s="236" t="s">
        <v>88</v>
      </c>
      <c r="AY443" s="16" t="s">
        <v>153</v>
      </c>
      <c r="BE443" s="237">
        <f>IF(N443="základní",J443,0)</f>
        <v>0</v>
      </c>
      <c r="BF443" s="237">
        <f>IF(N443="snížená",J443,0)</f>
        <v>0</v>
      </c>
      <c r="BG443" s="237">
        <f>IF(N443="zákl. přenesená",J443,0)</f>
        <v>0</v>
      </c>
      <c r="BH443" s="237">
        <f>IF(N443="sníž. přenesená",J443,0)</f>
        <v>0</v>
      </c>
      <c r="BI443" s="237">
        <f>IF(N443="nulová",J443,0)</f>
        <v>0</v>
      </c>
      <c r="BJ443" s="16" t="s">
        <v>88</v>
      </c>
      <c r="BK443" s="237">
        <f>ROUND(I443*H443,0)</f>
        <v>0</v>
      </c>
      <c r="BL443" s="16" t="s">
        <v>231</v>
      </c>
      <c r="BM443" s="236" t="s">
        <v>810</v>
      </c>
    </row>
    <row r="444" s="13" customFormat="1">
      <c r="A444" s="13"/>
      <c r="B444" s="238"/>
      <c r="C444" s="239"/>
      <c r="D444" s="240" t="s">
        <v>162</v>
      </c>
      <c r="E444" s="241" t="s">
        <v>1</v>
      </c>
      <c r="F444" s="242" t="s">
        <v>811</v>
      </c>
      <c r="G444" s="239"/>
      <c r="H444" s="243">
        <v>7.9199999999999999</v>
      </c>
      <c r="I444" s="244"/>
      <c r="J444" s="239"/>
      <c r="K444" s="239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162</v>
      </c>
      <c r="AU444" s="249" t="s">
        <v>88</v>
      </c>
      <c r="AV444" s="13" t="s">
        <v>88</v>
      </c>
      <c r="AW444" s="13" t="s">
        <v>33</v>
      </c>
      <c r="AX444" s="13" t="s">
        <v>78</v>
      </c>
      <c r="AY444" s="249" t="s">
        <v>153</v>
      </c>
    </row>
    <row r="445" s="2" customFormat="1" ht="37.8" customHeight="1">
      <c r="A445" s="37"/>
      <c r="B445" s="38"/>
      <c r="C445" s="225" t="s">
        <v>812</v>
      </c>
      <c r="D445" s="225" t="s">
        <v>155</v>
      </c>
      <c r="E445" s="226" t="s">
        <v>813</v>
      </c>
      <c r="F445" s="227" t="s">
        <v>814</v>
      </c>
      <c r="G445" s="228" t="s">
        <v>352</v>
      </c>
      <c r="H445" s="229">
        <v>70.200000000000003</v>
      </c>
      <c r="I445" s="230"/>
      <c r="J445" s="231">
        <f>ROUND(I445*H445,0)</f>
        <v>0</v>
      </c>
      <c r="K445" s="227" t="s">
        <v>159</v>
      </c>
      <c r="L445" s="43"/>
      <c r="M445" s="232" t="s">
        <v>1</v>
      </c>
      <c r="N445" s="233" t="s">
        <v>44</v>
      </c>
      <c r="O445" s="90"/>
      <c r="P445" s="234">
        <f>O445*H445</f>
        <v>0</v>
      </c>
      <c r="Q445" s="234">
        <v>0.00059999999999999995</v>
      </c>
      <c r="R445" s="234">
        <f>Q445*H445</f>
        <v>0.042119999999999998</v>
      </c>
      <c r="S445" s="234">
        <v>0</v>
      </c>
      <c r="T445" s="235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6" t="s">
        <v>231</v>
      </c>
      <c r="AT445" s="236" t="s">
        <v>155</v>
      </c>
      <c r="AU445" s="236" t="s">
        <v>88</v>
      </c>
      <c r="AY445" s="16" t="s">
        <v>153</v>
      </c>
      <c r="BE445" s="237">
        <f>IF(N445="základní",J445,0)</f>
        <v>0</v>
      </c>
      <c r="BF445" s="237">
        <f>IF(N445="snížená",J445,0)</f>
        <v>0</v>
      </c>
      <c r="BG445" s="237">
        <f>IF(N445="zákl. přenesená",J445,0)</f>
        <v>0</v>
      </c>
      <c r="BH445" s="237">
        <f>IF(N445="sníž. přenesená",J445,0)</f>
        <v>0</v>
      </c>
      <c r="BI445" s="237">
        <f>IF(N445="nulová",J445,0)</f>
        <v>0</v>
      </c>
      <c r="BJ445" s="16" t="s">
        <v>88</v>
      </c>
      <c r="BK445" s="237">
        <f>ROUND(I445*H445,0)</f>
        <v>0</v>
      </c>
      <c r="BL445" s="16" t="s">
        <v>231</v>
      </c>
      <c r="BM445" s="236" t="s">
        <v>815</v>
      </c>
    </row>
    <row r="446" s="13" customFormat="1">
      <c r="A446" s="13"/>
      <c r="B446" s="238"/>
      <c r="C446" s="239"/>
      <c r="D446" s="240" t="s">
        <v>162</v>
      </c>
      <c r="E446" s="241" t="s">
        <v>1</v>
      </c>
      <c r="F446" s="242" t="s">
        <v>816</v>
      </c>
      <c r="G446" s="239"/>
      <c r="H446" s="243">
        <v>32</v>
      </c>
      <c r="I446" s="244"/>
      <c r="J446" s="239"/>
      <c r="K446" s="239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162</v>
      </c>
      <c r="AU446" s="249" t="s">
        <v>88</v>
      </c>
      <c r="AV446" s="13" t="s">
        <v>88</v>
      </c>
      <c r="AW446" s="13" t="s">
        <v>33</v>
      </c>
      <c r="AX446" s="13" t="s">
        <v>78</v>
      </c>
      <c r="AY446" s="249" t="s">
        <v>153</v>
      </c>
    </row>
    <row r="447" s="13" customFormat="1">
      <c r="A447" s="13"/>
      <c r="B447" s="238"/>
      <c r="C447" s="239"/>
      <c r="D447" s="240" t="s">
        <v>162</v>
      </c>
      <c r="E447" s="241" t="s">
        <v>1</v>
      </c>
      <c r="F447" s="242" t="s">
        <v>817</v>
      </c>
      <c r="G447" s="239"/>
      <c r="H447" s="243">
        <v>38.200000000000003</v>
      </c>
      <c r="I447" s="244"/>
      <c r="J447" s="239"/>
      <c r="K447" s="239"/>
      <c r="L447" s="245"/>
      <c r="M447" s="246"/>
      <c r="N447" s="247"/>
      <c r="O447" s="247"/>
      <c r="P447" s="247"/>
      <c r="Q447" s="247"/>
      <c r="R447" s="247"/>
      <c r="S447" s="247"/>
      <c r="T447" s="24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9" t="s">
        <v>162</v>
      </c>
      <c r="AU447" s="249" t="s">
        <v>88</v>
      </c>
      <c r="AV447" s="13" t="s">
        <v>88</v>
      </c>
      <c r="AW447" s="13" t="s">
        <v>33</v>
      </c>
      <c r="AX447" s="13" t="s">
        <v>78</v>
      </c>
      <c r="AY447" s="249" t="s">
        <v>153</v>
      </c>
    </row>
    <row r="448" s="2" customFormat="1" ht="37.8" customHeight="1">
      <c r="A448" s="37"/>
      <c r="B448" s="38"/>
      <c r="C448" s="225" t="s">
        <v>818</v>
      </c>
      <c r="D448" s="225" t="s">
        <v>155</v>
      </c>
      <c r="E448" s="226" t="s">
        <v>819</v>
      </c>
      <c r="F448" s="227" t="s">
        <v>820</v>
      </c>
      <c r="G448" s="228" t="s">
        <v>352</v>
      </c>
      <c r="H448" s="229">
        <v>38.200000000000003</v>
      </c>
      <c r="I448" s="230"/>
      <c r="J448" s="231">
        <f>ROUND(I448*H448,0)</f>
        <v>0</v>
      </c>
      <c r="K448" s="227" t="s">
        <v>159</v>
      </c>
      <c r="L448" s="43"/>
      <c r="M448" s="232" t="s">
        <v>1</v>
      </c>
      <c r="N448" s="233" t="s">
        <v>44</v>
      </c>
      <c r="O448" s="90"/>
      <c r="P448" s="234">
        <f>O448*H448</f>
        <v>0</v>
      </c>
      <c r="Q448" s="234">
        <v>0.00059999999999999995</v>
      </c>
      <c r="R448" s="234">
        <f>Q448*H448</f>
        <v>0.022919999999999999</v>
      </c>
      <c r="S448" s="234">
        <v>0</v>
      </c>
      <c r="T448" s="235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6" t="s">
        <v>231</v>
      </c>
      <c r="AT448" s="236" t="s">
        <v>155</v>
      </c>
      <c r="AU448" s="236" t="s">
        <v>88</v>
      </c>
      <c r="AY448" s="16" t="s">
        <v>153</v>
      </c>
      <c r="BE448" s="237">
        <f>IF(N448="základní",J448,0)</f>
        <v>0</v>
      </c>
      <c r="BF448" s="237">
        <f>IF(N448="snížená",J448,0)</f>
        <v>0</v>
      </c>
      <c r="BG448" s="237">
        <f>IF(N448="zákl. přenesená",J448,0)</f>
        <v>0</v>
      </c>
      <c r="BH448" s="237">
        <f>IF(N448="sníž. přenesená",J448,0)</f>
        <v>0</v>
      </c>
      <c r="BI448" s="237">
        <f>IF(N448="nulová",J448,0)</f>
        <v>0</v>
      </c>
      <c r="BJ448" s="16" t="s">
        <v>88</v>
      </c>
      <c r="BK448" s="237">
        <f>ROUND(I448*H448,0)</f>
        <v>0</v>
      </c>
      <c r="BL448" s="16" t="s">
        <v>231</v>
      </c>
      <c r="BM448" s="236" t="s">
        <v>821</v>
      </c>
    </row>
    <row r="449" s="13" customFormat="1">
      <c r="A449" s="13"/>
      <c r="B449" s="238"/>
      <c r="C449" s="239"/>
      <c r="D449" s="240" t="s">
        <v>162</v>
      </c>
      <c r="E449" s="241" t="s">
        <v>1</v>
      </c>
      <c r="F449" s="242" t="s">
        <v>817</v>
      </c>
      <c r="G449" s="239"/>
      <c r="H449" s="243">
        <v>38.200000000000003</v>
      </c>
      <c r="I449" s="244"/>
      <c r="J449" s="239"/>
      <c r="K449" s="239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162</v>
      </c>
      <c r="AU449" s="249" t="s">
        <v>88</v>
      </c>
      <c r="AV449" s="13" t="s">
        <v>88</v>
      </c>
      <c r="AW449" s="13" t="s">
        <v>33</v>
      </c>
      <c r="AX449" s="13" t="s">
        <v>78</v>
      </c>
      <c r="AY449" s="249" t="s">
        <v>153</v>
      </c>
    </row>
    <row r="450" s="2" customFormat="1" ht="37.8" customHeight="1">
      <c r="A450" s="37"/>
      <c r="B450" s="38"/>
      <c r="C450" s="225" t="s">
        <v>822</v>
      </c>
      <c r="D450" s="225" t="s">
        <v>155</v>
      </c>
      <c r="E450" s="226" t="s">
        <v>823</v>
      </c>
      <c r="F450" s="227" t="s">
        <v>824</v>
      </c>
      <c r="G450" s="228" t="s">
        <v>352</v>
      </c>
      <c r="H450" s="229">
        <v>32</v>
      </c>
      <c r="I450" s="230"/>
      <c r="J450" s="231">
        <f>ROUND(I450*H450,0)</f>
        <v>0</v>
      </c>
      <c r="K450" s="227" t="s">
        <v>159</v>
      </c>
      <c r="L450" s="43"/>
      <c r="M450" s="232" t="s">
        <v>1</v>
      </c>
      <c r="N450" s="233" t="s">
        <v>44</v>
      </c>
      <c r="O450" s="90"/>
      <c r="P450" s="234">
        <f>O450*H450</f>
        <v>0</v>
      </c>
      <c r="Q450" s="234">
        <v>0.00042999999999999999</v>
      </c>
      <c r="R450" s="234">
        <f>Q450*H450</f>
        <v>0.01376</v>
      </c>
      <c r="S450" s="234">
        <v>0</v>
      </c>
      <c r="T450" s="235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6" t="s">
        <v>231</v>
      </c>
      <c r="AT450" s="236" t="s">
        <v>155</v>
      </c>
      <c r="AU450" s="236" t="s">
        <v>88</v>
      </c>
      <c r="AY450" s="16" t="s">
        <v>153</v>
      </c>
      <c r="BE450" s="237">
        <f>IF(N450="základní",J450,0)</f>
        <v>0</v>
      </c>
      <c r="BF450" s="237">
        <f>IF(N450="snížená",J450,0)</f>
        <v>0</v>
      </c>
      <c r="BG450" s="237">
        <f>IF(N450="zákl. přenesená",J450,0)</f>
        <v>0</v>
      </c>
      <c r="BH450" s="237">
        <f>IF(N450="sníž. přenesená",J450,0)</f>
        <v>0</v>
      </c>
      <c r="BI450" s="237">
        <f>IF(N450="nulová",J450,0)</f>
        <v>0</v>
      </c>
      <c r="BJ450" s="16" t="s">
        <v>88</v>
      </c>
      <c r="BK450" s="237">
        <f>ROUND(I450*H450,0)</f>
        <v>0</v>
      </c>
      <c r="BL450" s="16" t="s">
        <v>231</v>
      </c>
      <c r="BM450" s="236" t="s">
        <v>825</v>
      </c>
    </row>
    <row r="451" s="13" customFormat="1">
      <c r="A451" s="13"/>
      <c r="B451" s="238"/>
      <c r="C451" s="239"/>
      <c r="D451" s="240" t="s">
        <v>162</v>
      </c>
      <c r="E451" s="241" t="s">
        <v>1</v>
      </c>
      <c r="F451" s="242" t="s">
        <v>816</v>
      </c>
      <c r="G451" s="239"/>
      <c r="H451" s="243">
        <v>32</v>
      </c>
      <c r="I451" s="244"/>
      <c r="J451" s="239"/>
      <c r="K451" s="239"/>
      <c r="L451" s="245"/>
      <c r="M451" s="246"/>
      <c r="N451" s="247"/>
      <c r="O451" s="247"/>
      <c r="P451" s="247"/>
      <c r="Q451" s="247"/>
      <c r="R451" s="247"/>
      <c r="S451" s="247"/>
      <c r="T451" s="24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9" t="s">
        <v>162</v>
      </c>
      <c r="AU451" s="249" t="s">
        <v>88</v>
      </c>
      <c r="AV451" s="13" t="s">
        <v>88</v>
      </c>
      <c r="AW451" s="13" t="s">
        <v>33</v>
      </c>
      <c r="AX451" s="13" t="s">
        <v>78</v>
      </c>
      <c r="AY451" s="249" t="s">
        <v>153</v>
      </c>
    </row>
    <row r="452" s="2" customFormat="1" ht="33" customHeight="1">
      <c r="A452" s="37"/>
      <c r="B452" s="38"/>
      <c r="C452" s="225" t="s">
        <v>826</v>
      </c>
      <c r="D452" s="225" t="s">
        <v>155</v>
      </c>
      <c r="E452" s="226" t="s">
        <v>827</v>
      </c>
      <c r="F452" s="227" t="s">
        <v>828</v>
      </c>
      <c r="G452" s="228" t="s">
        <v>352</v>
      </c>
      <c r="H452" s="229">
        <v>96.319999999999993</v>
      </c>
      <c r="I452" s="230"/>
      <c r="J452" s="231">
        <f>ROUND(I452*H452,0)</f>
        <v>0</v>
      </c>
      <c r="K452" s="227" t="s">
        <v>159</v>
      </c>
      <c r="L452" s="43"/>
      <c r="M452" s="232" t="s">
        <v>1</v>
      </c>
      <c r="N452" s="233" t="s">
        <v>44</v>
      </c>
      <c r="O452" s="90"/>
      <c r="P452" s="234">
        <f>O452*H452</f>
        <v>0</v>
      </c>
      <c r="Q452" s="234">
        <v>0.0016199999999999999</v>
      </c>
      <c r="R452" s="234">
        <f>Q452*H452</f>
        <v>0.15603839999999999</v>
      </c>
      <c r="S452" s="234">
        <v>0</v>
      </c>
      <c r="T452" s="235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36" t="s">
        <v>231</v>
      </c>
      <c r="AT452" s="236" t="s">
        <v>155</v>
      </c>
      <c r="AU452" s="236" t="s">
        <v>88</v>
      </c>
      <c r="AY452" s="16" t="s">
        <v>153</v>
      </c>
      <c r="BE452" s="237">
        <f>IF(N452="základní",J452,0)</f>
        <v>0</v>
      </c>
      <c r="BF452" s="237">
        <f>IF(N452="snížená",J452,0)</f>
        <v>0</v>
      </c>
      <c r="BG452" s="237">
        <f>IF(N452="zákl. přenesená",J452,0)</f>
        <v>0</v>
      </c>
      <c r="BH452" s="237">
        <f>IF(N452="sníž. přenesená",J452,0)</f>
        <v>0</v>
      </c>
      <c r="BI452" s="237">
        <f>IF(N452="nulová",J452,0)</f>
        <v>0</v>
      </c>
      <c r="BJ452" s="16" t="s">
        <v>88</v>
      </c>
      <c r="BK452" s="237">
        <f>ROUND(I452*H452,0)</f>
        <v>0</v>
      </c>
      <c r="BL452" s="16" t="s">
        <v>231</v>
      </c>
      <c r="BM452" s="236" t="s">
        <v>829</v>
      </c>
    </row>
    <row r="453" s="13" customFormat="1">
      <c r="A453" s="13"/>
      <c r="B453" s="238"/>
      <c r="C453" s="239"/>
      <c r="D453" s="240" t="s">
        <v>162</v>
      </c>
      <c r="E453" s="241" t="s">
        <v>1</v>
      </c>
      <c r="F453" s="242" t="s">
        <v>830</v>
      </c>
      <c r="G453" s="239"/>
      <c r="H453" s="243">
        <v>96.319999999999993</v>
      </c>
      <c r="I453" s="244"/>
      <c r="J453" s="239"/>
      <c r="K453" s="239"/>
      <c r="L453" s="245"/>
      <c r="M453" s="246"/>
      <c r="N453" s="247"/>
      <c r="O453" s="247"/>
      <c r="P453" s="247"/>
      <c r="Q453" s="247"/>
      <c r="R453" s="247"/>
      <c r="S453" s="247"/>
      <c r="T453" s="24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9" t="s">
        <v>162</v>
      </c>
      <c r="AU453" s="249" t="s">
        <v>88</v>
      </c>
      <c r="AV453" s="13" t="s">
        <v>88</v>
      </c>
      <c r="AW453" s="13" t="s">
        <v>33</v>
      </c>
      <c r="AX453" s="13" t="s">
        <v>78</v>
      </c>
      <c r="AY453" s="249" t="s">
        <v>153</v>
      </c>
    </row>
    <row r="454" s="2" customFormat="1" ht="33" customHeight="1">
      <c r="A454" s="37"/>
      <c r="B454" s="38"/>
      <c r="C454" s="225" t="s">
        <v>831</v>
      </c>
      <c r="D454" s="225" t="s">
        <v>155</v>
      </c>
      <c r="E454" s="226" t="s">
        <v>832</v>
      </c>
      <c r="F454" s="227" t="s">
        <v>833</v>
      </c>
      <c r="G454" s="228" t="s">
        <v>158</v>
      </c>
      <c r="H454" s="229">
        <v>450.13099999999997</v>
      </c>
      <c r="I454" s="230"/>
      <c r="J454" s="231">
        <f>ROUND(I454*H454,0)</f>
        <v>0</v>
      </c>
      <c r="K454" s="227" t="s">
        <v>159</v>
      </c>
      <c r="L454" s="43"/>
      <c r="M454" s="232" t="s">
        <v>1</v>
      </c>
      <c r="N454" s="233" t="s">
        <v>44</v>
      </c>
      <c r="O454" s="90"/>
      <c r="P454" s="234">
        <f>O454*H454</f>
        <v>0</v>
      </c>
      <c r="Q454" s="234">
        <v>0.00029</v>
      </c>
      <c r="R454" s="234">
        <f>Q454*H454</f>
        <v>0.13053798999999999</v>
      </c>
      <c r="S454" s="234">
        <v>0</v>
      </c>
      <c r="T454" s="235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6" t="s">
        <v>231</v>
      </c>
      <c r="AT454" s="236" t="s">
        <v>155</v>
      </c>
      <c r="AU454" s="236" t="s">
        <v>88</v>
      </c>
      <c r="AY454" s="16" t="s">
        <v>153</v>
      </c>
      <c r="BE454" s="237">
        <f>IF(N454="základní",J454,0)</f>
        <v>0</v>
      </c>
      <c r="BF454" s="237">
        <f>IF(N454="snížená",J454,0)</f>
        <v>0</v>
      </c>
      <c r="BG454" s="237">
        <f>IF(N454="zákl. přenesená",J454,0)</f>
        <v>0</v>
      </c>
      <c r="BH454" s="237">
        <f>IF(N454="sníž. přenesená",J454,0)</f>
        <v>0</v>
      </c>
      <c r="BI454" s="237">
        <f>IF(N454="nulová",J454,0)</f>
        <v>0</v>
      </c>
      <c r="BJ454" s="16" t="s">
        <v>88</v>
      </c>
      <c r="BK454" s="237">
        <f>ROUND(I454*H454,0)</f>
        <v>0</v>
      </c>
      <c r="BL454" s="16" t="s">
        <v>231</v>
      </c>
      <c r="BM454" s="236" t="s">
        <v>834</v>
      </c>
    </row>
    <row r="455" s="13" customFormat="1">
      <c r="A455" s="13"/>
      <c r="B455" s="238"/>
      <c r="C455" s="239"/>
      <c r="D455" s="240" t="s">
        <v>162</v>
      </c>
      <c r="E455" s="241" t="s">
        <v>1</v>
      </c>
      <c r="F455" s="242" t="s">
        <v>835</v>
      </c>
      <c r="G455" s="239"/>
      <c r="H455" s="243">
        <v>415.03100000000001</v>
      </c>
      <c r="I455" s="244"/>
      <c r="J455" s="239"/>
      <c r="K455" s="239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162</v>
      </c>
      <c r="AU455" s="249" t="s">
        <v>88</v>
      </c>
      <c r="AV455" s="13" t="s">
        <v>88</v>
      </c>
      <c r="AW455" s="13" t="s">
        <v>33</v>
      </c>
      <c r="AX455" s="13" t="s">
        <v>78</v>
      </c>
      <c r="AY455" s="249" t="s">
        <v>153</v>
      </c>
    </row>
    <row r="456" s="13" customFormat="1">
      <c r="A456" s="13"/>
      <c r="B456" s="238"/>
      <c r="C456" s="239"/>
      <c r="D456" s="240" t="s">
        <v>162</v>
      </c>
      <c r="E456" s="241" t="s">
        <v>1</v>
      </c>
      <c r="F456" s="242" t="s">
        <v>836</v>
      </c>
      <c r="G456" s="239"/>
      <c r="H456" s="243">
        <v>16</v>
      </c>
      <c r="I456" s="244"/>
      <c r="J456" s="239"/>
      <c r="K456" s="239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162</v>
      </c>
      <c r="AU456" s="249" t="s">
        <v>88</v>
      </c>
      <c r="AV456" s="13" t="s">
        <v>88</v>
      </c>
      <c r="AW456" s="13" t="s">
        <v>33</v>
      </c>
      <c r="AX456" s="13" t="s">
        <v>78</v>
      </c>
      <c r="AY456" s="249" t="s">
        <v>153</v>
      </c>
    </row>
    <row r="457" s="13" customFormat="1">
      <c r="A457" s="13"/>
      <c r="B457" s="238"/>
      <c r="C457" s="239"/>
      <c r="D457" s="240" t="s">
        <v>162</v>
      </c>
      <c r="E457" s="241" t="s">
        <v>1</v>
      </c>
      <c r="F457" s="242" t="s">
        <v>837</v>
      </c>
      <c r="G457" s="239"/>
      <c r="H457" s="243">
        <v>19.100000000000001</v>
      </c>
      <c r="I457" s="244"/>
      <c r="J457" s="239"/>
      <c r="K457" s="239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162</v>
      </c>
      <c r="AU457" s="249" t="s">
        <v>88</v>
      </c>
      <c r="AV457" s="13" t="s">
        <v>88</v>
      </c>
      <c r="AW457" s="13" t="s">
        <v>33</v>
      </c>
      <c r="AX457" s="13" t="s">
        <v>78</v>
      </c>
      <c r="AY457" s="249" t="s">
        <v>153</v>
      </c>
    </row>
    <row r="458" s="2" customFormat="1" ht="24.15" customHeight="1">
      <c r="A458" s="37"/>
      <c r="B458" s="38"/>
      <c r="C458" s="250" t="s">
        <v>838</v>
      </c>
      <c r="D458" s="250" t="s">
        <v>232</v>
      </c>
      <c r="E458" s="251" t="s">
        <v>839</v>
      </c>
      <c r="F458" s="252" t="s">
        <v>840</v>
      </c>
      <c r="G458" s="253" t="s">
        <v>158</v>
      </c>
      <c r="H458" s="254">
        <v>540.15700000000004</v>
      </c>
      <c r="I458" s="255"/>
      <c r="J458" s="256">
        <f>ROUND(I458*H458,0)</f>
        <v>0</v>
      </c>
      <c r="K458" s="252" t="s">
        <v>159</v>
      </c>
      <c r="L458" s="257"/>
      <c r="M458" s="258" t="s">
        <v>1</v>
      </c>
      <c r="N458" s="259" t="s">
        <v>44</v>
      </c>
      <c r="O458" s="90"/>
      <c r="P458" s="234">
        <f>O458*H458</f>
        <v>0</v>
      </c>
      <c r="Q458" s="234">
        <v>0.0019</v>
      </c>
      <c r="R458" s="234">
        <f>Q458*H458</f>
        <v>1.0262983000000001</v>
      </c>
      <c r="S458" s="234">
        <v>0</v>
      </c>
      <c r="T458" s="235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6" t="s">
        <v>319</v>
      </c>
      <c r="AT458" s="236" t="s">
        <v>232</v>
      </c>
      <c r="AU458" s="236" t="s">
        <v>88</v>
      </c>
      <c r="AY458" s="16" t="s">
        <v>153</v>
      </c>
      <c r="BE458" s="237">
        <f>IF(N458="základní",J458,0)</f>
        <v>0</v>
      </c>
      <c r="BF458" s="237">
        <f>IF(N458="snížená",J458,0)</f>
        <v>0</v>
      </c>
      <c r="BG458" s="237">
        <f>IF(N458="zákl. přenesená",J458,0)</f>
        <v>0</v>
      </c>
      <c r="BH458" s="237">
        <f>IF(N458="sníž. přenesená",J458,0)</f>
        <v>0</v>
      </c>
      <c r="BI458" s="237">
        <f>IF(N458="nulová",J458,0)</f>
        <v>0</v>
      </c>
      <c r="BJ458" s="16" t="s">
        <v>88</v>
      </c>
      <c r="BK458" s="237">
        <f>ROUND(I458*H458,0)</f>
        <v>0</v>
      </c>
      <c r="BL458" s="16" t="s">
        <v>231</v>
      </c>
      <c r="BM458" s="236" t="s">
        <v>841</v>
      </c>
    </row>
    <row r="459" s="13" customFormat="1">
      <c r="A459" s="13"/>
      <c r="B459" s="238"/>
      <c r="C459" s="239"/>
      <c r="D459" s="240" t="s">
        <v>162</v>
      </c>
      <c r="E459" s="241" t="s">
        <v>1</v>
      </c>
      <c r="F459" s="242" t="s">
        <v>842</v>
      </c>
      <c r="G459" s="239"/>
      <c r="H459" s="243">
        <v>540.15700000000004</v>
      </c>
      <c r="I459" s="244"/>
      <c r="J459" s="239"/>
      <c r="K459" s="239"/>
      <c r="L459" s="245"/>
      <c r="M459" s="246"/>
      <c r="N459" s="247"/>
      <c r="O459" s="247"/>
      <c r="P459" s="247"/>
      <c r="Q459" s="247"/>
      <c r="R459" s="247"/>
      <c r="S459" s="247"/>
      <c r="T459" s="24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9" t="s">
        <v>162</v>
      </c>
      <c r="AU459" s="249" t="s">
        <v>88</v>
      </c>
      <c r="AV459" s="13" t="s">
        <v>88</v>
      </c>
      <c r="AW459" s="13" t="s">
        <v>33</v>
      </c>
      <c r="AX459" s="13" t="s">
        <v>78</v>
      </c>
      <c r="AY459" s="249" t="s">
        <v>153</v>
      </c>
    </row>
    <row r="460" s="2" customFormat="1" ht="24.15" customHeight="1">
      <c r="A460" s="37"/>
      <c r="B460" s="38"/>
      <c r="C460" s="225" t="s">
        <v>843</v>
      </c>
      <c r="D460" s="225" t="s">
        <v>155</v>
      </c>
      <c r="E460" s="226" t="s">
        <v>844</v>
      </c>
      <c r="F460" s="227" t="s">
        <v>845</v>
      </c>
      <c r="G460" s="228" t="s">
        <v>158</v>
      </c>
      <c r="H460" s="229">
        <v>450.13099999999997</v>
      </c>
      <c r="I460" s="230"/>
      <c r="J460" s="231">
        <f>ROUND(I460*H460,0)</f>
        <v>0</v>
      </c>
      <c r="K460" s="227" t="s">
        <v>159</v>
      </c>
      <c r="L460" s="43"/>
      <c r="M460" s="232" t="s">
        <v>1</v>
      </c>
      <c r="N460" s="233" t="s">
        <v>44</v>
      </c>
      <c r="O460" s="90"/>
      <c r="P460" s="234">
        <f>O460*H460</f>
        <v>0</v>
      </c>
      <c r="Q460" s="234">
        <v>0</v>
      </c>
      <c r="R460" s="234">
        <f>Q460*H460</f>
        <v>0</v>
      </c>
      <c r="S460" s="234">
        <v>0</v>
      </c>
      <c r="T460" s="235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6" t="s">
        <v>231</v>
      </c>
      <c r="AT460" s="236" t="s">
        <v>155</v>
      </c>
      <c r="AU460" s="236" t="s">
        <v>88</v>
      </c>
      <c r="AY460" s="16" t="s">
        <v>153</v>
      </c>
      <c r="BE460" s="237">
        <f>IF(N460="základní",J460,0)</f>
        <v>0</v>
      </c>
      <c r="BF460" s="237">
        <f>IF(N460="snížená",J460,0)</f>
        <v>0</v>
      </c>
      <c r="BG460" s="237">
        <f>IF(N460="zákl. přenesená",J460,0)</f>
        <v>0</v>
      </c>
      <c r="BH460" s="237">
        <f>IF(N460="sníž. přenesená",J460,0)</f>
        <v>0</v>
      </c>
      <c r="BI460" s="237">
        <f>IF(N460="nulová",J460,0)</f>
        <v>0</v>
      </c>
      <c r="BJ460" s="16" t="s">
        <v>88</v>
      </c>
      <c r="BK460" s="237">
        <f>ROUND(I460*H460,0)</f>
        <v>0</v>
      </c>
      <c r="BL460" s="16" t="s">
        <v>231</v>
      </c>
      <c r="BM460" s="236" t="s">
        <v>846</v>
      </c>
    </row>
    <row r="461" s="2" customFormat="1" ht="24.15" customHeight="1">
      <c r="A461" s="37"/>
      <c r="B461" s="38"/>
      <c r="C461" s="250" t="s">
        <v>847</v>
      </c>
      <c r="D461" s="250" t="s">
        <v>232</v>
      </c>
      <c r="E461" s="251" t="s">
        <v>848</v>
      </c>
      <c r="F461" s="252" t="s">
        <v>849</v>
      </c>
      <c r="G461" s="253" t="s">
        <v>158</v>
      </c>
      <c r="H461" s="254">
        <v>540.15700000000004</v>
      </c>
      <c r="I461" s="255"/>
      <c r="J461" s="256">
        <f>ROUND(I461*H461,0)</f>
        <v>0</v>
      </c>
      <c r="K461" s="252" t="s">
        <v>159</v>
      </c>
      <c r="L461" s="257"/>
      <c r="M461" s="258" t="s">
        <v>1</v>
      </c>
      <c r="N461" s="259" t="s">
        <v>44</v>
      </c>
      <c r="O461" s="90"/>
      <c r="P461" s="234">
        <f>O461*H461</f>
        <v>0</v>
      </c>
      <c r="Q461" s="234">
        <v>0.00025000000000000001</v>
      </c>
      <c r="R461" s="234">
        <f>Q461*H461</f>
        <v>0.13503925</v>
      </c>
      <c r="S461" s="234">
        <v>0</v>
      </c>
      <c r="T461" s="235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6" t="s">
        <v>319</v>
      </c>
      <c r="AT461" s="236" t="s">
        <v>232</v>
      </c>
      <c r="AU461" s="236" t="s">
        <v>88</v>
      </c>
      <c r="AY461" s="16" t="s">
        <v>153</v>
      </c>
      <c r="BE461" s="237">
        <f>IF(N461="základní",J461,0)</f>
        <v>0</v>
      </c>
      <c r="BF461" s="237">
        <f>IF(N461="snížená",J461,0)</f>
        <v>0</v>
      </c>
      <c r="BG461" s="237">
        <f>IF(N461="zákl. přenesená",J461,0)</f>
        <v>0</v>
      </c>
      <c r="BH461" s="237">
        <f>IF(N461="sníž. přenesená",J461,0)</f>
        <v>0</v>
      </c>
      <c r="BI461" s="237">
        <f>IF(N461="nulová",J461,0)</f>
        <v>0</v>
      </c>
      <c r="BJ461" s="16" t="s">
        <v>88</v>
      </c>
      <c r="BK461" s="237">
        <f>ROUND(I461*H461,0)</f>
        <v>0</v>
      </c>
      <c r="BL461" s="16" t="s">
        <v>231</v>
      </c>
      <c r="BM461" s="236" t="s">
        <v>850</v>
      </c>
    </row>
    <row r="462" s="13" customFormat="1">
      <c r="A462" s="13"/>
      <c r="B462" s="238"/>
      <c r="C462" s="239"/>
      <c r="D462" s="240" t="s">
        <v>162</v>
      </c>
      <c r="E462" s="241" t="s">
        <v>1</v>
      </c>
      <c r="F462" s="242" t="s">
        <v>842</v>
      </c>
      <c r="G462" s="239"/>
      <c r="H462" s="243">
        <v>540.15700000000004</v>
      </c>
      <c r="I462" s="244"/>
      <c r="J462" s="239"/>
      <c r="K462" s="239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162</v>
      </c>
      <c r="AU462" s="249" t="s">
        <v>88</v>
      </c>
      <c r="AV462" s="13" t="s">
        <v>88</v>
      </c>
      <c r="AW462" s="13" t="s">
        <v>33</v>
      </c>
      <c r="AX462" s="13" t="s">
        <v>78</v>
      </c>
      <c r="AY462" s="249" t="s">
        <v>153</v>
      </c>
    </row>
    <row r="463" s="2" customFormat="1" ht="37.8" customHeight="1">
      <c r="A463" s="37"/>
      <c r="B463" s="38"/>
      <c r="C463" s="225" t="s">
        <v>851</v>
      </c>
      <c r="D463" s="225" t="s">
        <v>155</v>
      </c>
      <c r="E463" s="226" t="s">
        <v>852</v>
      </c>
      <c r="F463" s="227" t="s">
        <v>853</v>
      </c>
      <c r="G463" s="228" t="s">
        <v>854</v>
      </c>
      <c r="H463" s="229">
        <v>1</v>
      </c>
      <c r="I463" s="230"/>
      <c r="J463" s="231">
        <f>ROUND(I463*H463,0)</f>
        <v>0</v>
      </c>
      <c r="K463" s="227" t="s">
        <v>1</v>
      </c>
      <c r="L463" s="43"/>
      <c r="M463" s="232" t="s">
        <v>1</v>
      </c>
      <c r="N463" s="233" t="s">
        <v>44</v>
      </c>
      <c r="O463" s="90"/>
      <c r="P463" s="234">
        <f>O463*H463</f>
        <v>0</v>
      </c>
      <c r="Q463" s="234">
        <v>0</v>
      </c>
      <c r="R463" s="234">
        <f>Q463*H463</f>
        <v>0</v>
      </c>
      <c r="S463" s="234">
        <v>0</v>
      </c>
      <c r="T463" s="235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36" t="s">
        <v>231</v>
      </c>
      <c r="AT463" s="236" t="s">
        <v>155</v>
      </c>
      <c r="AU463" s="236" t="s">
        <v>88</v>
      </c>
      <c r="AY463" s="16" t="s">
        <v>153</v>
      </c>
      <c r="BE463" s="237">
        <f>IF(N463="základní",J463,0)</f>
        <v>0</v>
      </c>
      <c r="BF463" s="237">
        <f>IF(N463="snížená",J463,0)</f>
        <v>0</v>
      </c>
      <c r="BG463" s="237">
        <f>IF(N463="zákl. přenesená",J463,0)</f>
        <v>0</v>
      </c>
      <c r="BH463" s="237">
        <f>IF(N463="sníž. přenesená",J463,0)</f>
        <v>0</v>
      </c>
      <c r="BI463" s="237">
        <f>IF(N463="nulová",J463,0)</f>
        <v>0</v>
      </c>
      <c r="BJ463" s="16" t="s">
        <v>88</v>
      </c>
      <c r="BK463" s="237">
        <f>ROUND(I463*H463,0)</f>
        <v>0</v>
      </c>
      <c r="BL463" s="16" t="s">
        <v>231</v>
      </c>
      <c r="BM463" s="236" t="s">
        <v>855</v>
      </c>
    </row>
    <row r="464" s="2" customFormat="1" ht="24.15" customHeight="1">
      <c r="A464" s="37"/>
      <c r="B464" s="38"/>
      <c r="C464" s="225" t="s">
        <v>856</v>
      </c>
      <c r="D464" s="225" t="s">
        <v>155</v>
      </c>
      <c r="E464" s="226" t="s">
        <v>857</v>
      </c>
      <c r="F464" s="227" t="s">
        <v>858</v>
      </c>
      <c r="G464" s="228" t="s">
        <v>183</v>
      </c>
      <c r="H464" s="229">
        <v>1.532</v>
      </c>
      <c r="I464" s="230"/>
      <c r="J464" s="231">
        <f>ROUND(I464*H464,0)</f>
        <v>0</v>
      </c>
      <c r="K464" s="227" t="s">
        <v>159</v>
      </c>
      <c r="L464" s="43"/>
      <c r="M464" s="232" t="s">
        <v>1</v>
      </c>
      <c r="N464" s="233" t="s">
        <v>44</v>
      </c>
      <c r="O464" s="90"/>
      <c r="P464" s="234">
        <f>O464*H464</f>
        <v>0</v>
      </c>
      <c r="Q464" s="234">
        <v>0</v>
      </c>
      <c r="R464" s="234">
        <f>Q464*H464</f>
        <v>0</v>
      </c>
      <c r="S464" s="234">
        <v>0</v>
      </c>
      <c r="T464" s="235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36" t="s">
        <v>231</v>
      </c>
      <c r="AT464" s="236" t="s">
        <v>155</v>
      </c>
      <c r="AU464" s="236" t="s">
        <v>88</v>
      </c>
      <c r="AY464" s="16" t="s">
        <v>153</v>
      </c>
      <c r="BE464" s="237">
        <f>IF(N464="základní",J464,0)</f>
        <v>0</v>
      </c>
      <c r="BF464" s="237">
        <f>IF(N464="snížená",J464,0)</f>
        <v>0</v>
      </c>
      <c r="BG464" s="237">
        <f>IF(N464="zákl. přenesená",J464,0)</f>
        <v>0</v>
      </c>
      <c r="BH464" s="237">
        <f>IF(N464="sníž. přenesená",J464,0)</f>
        <v>0</v>
      </c>
      <c r="BI464" s="237">
        <f>IF(N464="nulová",J464,0)</f>
        <v>0</v>
      </c>
      <c r="BJ464" s="16" t="s">
        <v>88</v>
      </c>
      <c r="BK464" s="237">
        <f>ROUND(I464*H464,0)</f>
        <v>0</v>
      </c>
      <c r="BL464" s="16" t="s">
        <v>231</v>
      </c>
      <c r="BM464" s="236" t="s">
        <v>859</v>
      </c>
    </row>
    <row r="465" s="12" customFormat="1" ht="22.8" customHeight="1">
      <c r="A465" s="12"/>
      <c r="B465" s="209"/>
      <c r="C465" s="210"/>
      <c r="D465" s="211" t="s">
        <v>77</v>
      </c>
      <c r="E465" s="223" t="s">
        <v>860</v>
      </c>
      <c r="F465" s="223" t="s">
        <v>861</v>
      </c>
      <c r="G465" s="210"/>
      <c r="H465" s="210"/>
      <c r="I465" s="213"/>
      <c r="J465" s="224">
        <f>BK465</f>
        <v>0</v>
      </c>
      <c r="K465" s="210"/>
      <c r="L465" s="215"/>
      <c r="M465" s="216"/>
      <c r="N465" s="217"/>
      <c r="O465" s="217"/>
      <c r="P465" s="218">
        <f>SUM(P466:P470)</f>
        <v>0</v>
      </c>
      <c r="Q465" s="217"/>
      <c r="R465" s="218">
        <f>SUM(R466:R470)</f>
        <v>2.2017414799999999</v>
      </c>
      <c r="S465" s="217"/>
      <c r="T465" s="219">
        <f>SUM(T466:T470)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20" t="s">
        <v>88</v>
      </c>
      <c r="AT465" s="221" t="s">
        <v>77</v>
      </c>
      <c r="AU465" s="221" t="s">
        <v>8</v>
      </c>
      <c r="AY465" s="220" t="s">
        <v>153</v>
      </c>
      <c r="BK465" s="222">
        <f>SUM(BK466:BK470)</f>
        <v>0</v>
      </c>
    </row>
    <row r="466" s="2" customFormat="1" ht="33" customHeight="1">
      <c r="A466" s="37"/>
      <c r="B466" s="38"/>
      <c r="C466" s="225" t="s">
        <v>862</v>
      </c>
      <c r="D466" s="225" t="s">
        <v>155</v>
      </c>
      <c r="E466" s="226" t="s">
        <v>863</v>
      </c>
      <c r="F466" s="227" t="s">
        <v>864</v>
      </c>
      <c r="G466" s="228" t="s">
        <v>158</v>
      </c>
      <c r="H466" s="229">
        <v>415.03100000000001</v>
      </c>
      <c r="I466" s="230"/>
      <c r="J466" s="231">
        <f>ROUND(I466*H466,0)</f>
        <v>0</v>
      </c>
      <c r="K466" s="227" t="s">
        <v>159</v>
      </c>
      <c r="L466" s="43"/>
      <c r="M466" s="232" t="s">
        <v>1</v>
      </c>
      <c r="N466" s="233" t="s">
        <v>44</v>
      </c>
      <c r="O466" s="90"/>
      <c r="P466" s="234">
        <f>O466*H466</f>
        <v>0</v>
      </c>
      <c r="Q466" s="234">
        <v>0.00058</v>
      </c>
      <c r="R466" s="234">
        <f>Q466*H466</f>
        <v>0.24071798</v>
      </c>
      <c r="S466" s="234">
        <v>0</v>
      </c>
      <c r="T466" s="235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6" t="s">
        <v>231</v>
      </c>
      <c r="AT466" s="236" t="s">
        <v>155</v>
      </c>
      <c r="AU466" s="236" t="s">
        <v>88</v>
      </c>
      <c r="AY466" s="16" t="s">
        <v>153</v>
      </c>
      <c r="BE466" s="237">
        <f>IF(N466="základní",J466,0)</f>
        <v>0</v>
      </c>
      <c r="BF466" s="237">
        <f>IF(N466="snížená",J466,0)</f>
        <v>0</v>
      </c>
      <c r="BG466" s="237">
        <f>IF(N466="zákl. přenesená",J466,0)</f>
        <v>0</v>
      </c>
      <c r="BH466" s="237">
        <f>IF(N466="sníž. přenesená",J466,0)</f>
        <v>0</v>
      </c>
      <c r="BI466" s="237">
        <f>IF(N466="nulová",J466,0)</f>
        <v>0</v>
      </c>
      <c r="BJ466" s="16" t="s">
        <v>88</v>
      </c>
      <c r="BK466" s="237">
        <f>ROUND(I466*H466,0)</f>
        <v>0</v>
      </c>
      <c r="BL466" s="16" t="s">
        <v>231</v>
      </c>
      <c r="BM466" s="236" t="s">
        <v>865</v>
      </c>
    </row>
    <row r="467" s="13" customFormat="1">
      <c r="A467" s="13"/>
      <c r="B467" s="238"/>
      <c r="C467" s="239"/>
      <c r="D467" s="240" t="s">
        <v>162</v>
      </c>
      <c r="E467" s="241" t="s">
        <v>1</v>
      </c>
      <c r="F467" s="242" t="s">
        <v>835</v>
      </c>
      <c r="G467" s="239"/>
      <c r="H467" s="243">
        <v>415.03100000000001</v>
      </c>
      <c r="I467" s="244"/>
      <c r="J467" s="239"/>
      <c r="K467" s="239"/>
      <c r="L467" s="245"/>
      <c r="M467" s="246"/>
      <c r="N467" s="247"/>
      <c r="O467" s="247"/>
      <c r="P467" s="247"/>
      <c r="Q467" s="247"/>
      <c r="R467" s="247"/>
      <c r="S467" s="247"/>
      <c r="T467" s="24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9" t="s">
        <v>162</v>
      </c>
      <c r="AU467" s="249" t="s">
        <v>88</v>
      </c>
      <c r="AV467" s="13" t="s">
        <v>88</v>
      </c>
      <c r="AW467" s="13" t="s">
        <v>33</v>
      </c>
      <c r="AX467" s="13" t="s">
        <v>78</v>
      </c>
      <c r="AY467" s="249" t="s">
        <v>153</v>
      </c>
    </row>
    <row r="468" s="2" customFormat="1" ht="24.15" customHeight="1">
      <c r="A468" s="37"/>
      <c r="B468" s="38"/>
      <c r="C468" s="250" t="s">
        <v>866</v>
      </c>
      <c r="D468" s="250" t="s">
        <v>232</v>
      </c>
      <c r="E468" s="251" t="s">
        <v>867</v>
      </c>
      <c r="F468" s="252" t="s">
        <v>868</v>
      </c>
      <c r="G468" s="253" t="s">
        <v>158</v>
      </c>
      <c r="H468" s="254">
        <v>435.78300000000002</v>
      </c>
      <c r="I468" s="255"/>
      <c r="J468" s="256">
        <f>ROUND(I468*H468,0)</f>
        <v>0</v>
      </c>
      <c r="K468" s="252" t="s">
        <v>159</v>
      </c>
      <c r="L468" s="257"/>
      <c r="M468" s="258" t="s">
        <v>1</v>
      </c>
      <c r="N468" s="259" t="s">
        <v>44</v>
      </c>
      <c r="O468" s="90"/>
      <c r="P468" s="234">
        <f>O468*H468</f>
        <v>0</v>
      </c>
      <c r="Q468" s="234">
        <v>0.0044999999999999997</v>
      </c>
      <c r="R468" s="234">
        <f>Q468*H468</f>
        <v>1.9610235</v>
      </c>
      <c r="S468" s="234">
        <v>0</v>
      </c>
      <c r="T468" s="235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36" t="s">
        <v>319</v>
      </c>
      <c r="AT468" s="236" t="s">
        <v>232</v>
      </c>
      <c r="AU468" s="236" t="s">
        <v>88</v>
      </c>
      <c r="AY468" s="16" t="s">
        <v>153</v>
      </c>
      <c r="BE468" s="237">
        <f>IF(N468="základní",J468,0)</f>
        <v>0</v>
      </c>
      <c r="BF468" s="237">
        <f>IF(N468="snížená",J468,0)</f>
        <v>0</v>
      </c>
      <c r="BG468" s="237">
        <f>IF(N468="zákl. přenesená",J468,0)</f>
        <v>0</v>
      </c>
      <c r="BH468" s="237">
        <f>IF(N468="sníž. přenesená",J468,0)</f>
        <v>0</v>
      </c>
      <c r="BI468" s="237">
        <f>IF(N468="nulová",J468,0)</f>
        <v>0</v>
      </c>
      <c r="BJ468" s="16" t="s">
        <v>88</v>
      </c>
      <c r="BK468" s="237">
        <f>ROUND(I468*H468,0)</f>
        <v>0</v>
      </c>
      <c r="BL468" s="16" t="s">
        <v>231</v>
      </c>
      <c r="BM468" s="236" t="s">
        <v>869</v>
      </c>
    </row>
    <row r="469" s="13" customFormat="1">
      <c r="A469" s="13"/>
      <c r="B469" s="238"/>
      <c r="C469" s="239"/>
      <c r="D469" s="240" t="s">
        <v>162</v>
      </c>
      <c r="E469" s="241" t="s">
        <v>1</v>
      </c>
      <c r="F469" s="242" t="s">
        <v>870</v>
      </c>
      <c r="G469" s="239"/>
      <c r="H469" s="243">
        <v>435.78300000000002</v>
      </c>
      <c r="I469" s="244"/>
      <c r="J469" s="239"/>
      <c r="K469" s="239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162</v>
      </c>
      <c r="AU469" s="249" t="s">
        <v>88</v>
      </c>
      <c r="AV469" s="13" t="s">
        <v>88</v>
      </c>
      <c r="AW469" s="13" t="s">
        <v>33</v>
      </c>
      <c r="AX469" s="13" t="s">
        <v>78</v>
      </c>
      <c r="AY469" s="249" t="s">
        <v>153</v>
      </c>
    </row>
    <row r="470" s="2" customFormat="1" ht="24.15" customHeight="1">
      <c r="A470" s="37"/>
      <c r="B470" s="38"/>
      <c r="C470" s="225" t="s">
        <v>871</v>
      </c>
      <c r="D470" s="225" t="s">
        <v>155</v>
      </c>
      <c r="E470" s="226" t="s">
        <v>872</v>
      </c>
      <c r="F470" s="227" t="s">
        <v>873</v>
      </c>
      <c r="G470" s="228" t="s">
        <v>183</v>
      </c>
      <c r="H470" s="229">
        <v>2.202</v>
      </c>
      <c r="I470" s="230"/>
      <c r="J470" s="231">
        <f>ROUND(I470*H470,0)</f>
        <v>0</v>
      </c>
      <c r="K470" s="227" t="s">
        <v>159</v>
      </c>
      <c r="L470" s="43"/>
      <c r="M470" s="232" t="s">
        <v>1</v>
      </c>
      <c r="N470" s="233" t="s">
        <v>44</v>
      </c>
      <c r="O470" s="90"/>
      <c r="P470" s="234">
        <f>O470*H470</f>
        <v>0</v>
      </c>
      <c r="Q470" s="234">
        <v>0</v>
      </c>
      <c r="R470" s="234">
        <f>Q470*H470</f>
        <v>0</v>
      </c>
      <c r="S470" s="234">
        <v>0</v>
      </c>
      <c r="T470" s="235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36" t="s">
        <v>231</v>
      </c>
      <c r="AT470" s="236" t="s">
        <v>155</v>
      </c>
      <c r="AU470" s="236" t="s">
        <v>88</v>
      </c>
      <c r="AY470" s="16" t="s">
        <v>153</v>
      </c>
      <c r="BE470" s="237">
        <f>IF(N470="základní",J470,0)</f>
        <v>0</v>
      </c>
      <c r="BF470" s="237">
        <f>IF(N470="snížená",J470,0)</f>
        <v>0</v>
      </c>
      <c r="BG470" s="237">
        <f>IF(N470="zákl. přenesená",J470,0)</f>
        <v>0</v>
      </c>
      <c r="BH470" s="237">
        <f>IF(N470="sníž. přenesená",J470,0)</f>
        <v>0</v>
      </c>
      <c r="BI470" s="237">
        <f>IF(N470="nulová",J470,0)</f>
        <v>0</v>
      </c>
      <c r="BJ470" s="16" t="s">
        <v>88</v>
      </c>
      <c r="BK470" s="237">
        <f>ROUND(I470*H470,0)</f>
        <v>0</v>
      </c>
      <c r="BL470" s="16" t="s">
        <v>231</v>
      </c>
      <c r="BM470" s="236" t="s">
        <v>874</v>
      </c>
    </row>
    <row r="471" s="12" customFormat="1" ht="22.8" customHeight="1">
      <c r="A471" s="12"/>
      <c r="B471" s="209"/>
      <c r="C471" s="210"/>
      <c r="D471" s="211" t="s">
        <v>77</v>
      </c>
      <c r="E471" s="223" t="s">
        <v>875</v>
      </c>
      <c r="F471" s="223" t="s">
        <v>876</v>
      </c>
      <c r="G471" s="210"/>
      <c r="H471" s="210"/>
      <c r="I471" s="213"/>
      <c r="J471" s="224">
        <f>BK471</f>
        <v>0</v>
      </c>
      <c r="K471" s="210"/>
      <c r="L471" s="215"/>
      <c r="M471" s="216"/>
      <c r="N471" s="217"/>
      <c r="O471" s="217"/>
      <c r="P471" s="218">
        <f>SUM(P472:P474)</f>
        <v>0</v>
      </c>
      <c r="Q471" s="217"/>
      <c r="R471" s="218">
        <f>SUM(R472:R474)</f>
        <v>0</v>
      </c>
      <c r="S471" s="217"/>
      <c r="T471" s="219">
        <f>SUM(T472:T474)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0" t="s">
        <v>88</v>
      </c>
      <c r="AT471" s="221" t="s">
        <v>77</v>
      </c>
      <c r="AU471" s="221" t="s">
        <v>8</v>
      </c>
      <c r="AY471" s="220" t="s">
        <v>153</v>
      </c>
      <c r="BK471" s="222">
        <f>SUM(BK472:BK474)</f>
        <v>0</v>
      </c>
    </row>
    <row r="472" s="2" customFormat="1" ht="24.15" customHeight="1">
      <c r="A472" s="37"/>
      <c r="B472" s="38"/>
      <c r="C472" s="225" t="s">
        <v>877</v>
      </c>
      <c r="D472" s="225" t="s">
        <v>155</v>
      </c>
      <c r="E472" s="226" t="s">
        <v>878</v>
      </c>
      <c r="F472" s="227" t="s">
        <v>879</v>
      </c>
      <c r="G472" s="228" t="s">
        <v>880</v>
      </c>
      <c r="H472" s="229">
        <v>1</v>
      </c>
      <c r="I472" s="230"/>
      <c r="J472" s="231">
        <f>ROUND(I472*H472,0)</f>
        <v>0</v>
      </c>
      <c r="K472" s="227" t="s">
        <v>1</v>
      </c>
      <c r="L472" s="43"/>
      <c r="M472" s="232" t="s">
        <v>1</v>
      </c>
      <c r="N472" s="233" t="s">
        <v>44</v>
      </c>
      <c r="O472" s="90"/>
      <c r="P472" s="234">
        <f>O472*H472</f>
        <v>0</v>
      </c>
      <c r="Q472" s="234">
        <v>0</v>
      </c>
      <c r="R472" s="234">
        <f>Q472*H472</f>
        <v>0</v>
      </c>
      <c r="S472" s="234">
        <v>0</v>
      </c>
      <c r="T472" s="235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36" t="s">
        <v>231</v>
      </c>
      <c r="AT472" s="236" t="s">
        <v>155</v>
      </c>
      <c r="AU472" s="236" t="s">
        <v>88</v>
      </c>
      <c r="AY472" s="16" t="s">
        <v>153</v>
      </c>
      <c r="BE472" s="237">
        <f>IF(N472="základní",J472,0)</f>
        <v>0</v>
      </c>
      <c r="BF472" s="237">
        <f>IF(N472="snížená",J472,0)</f>
        <v>0</v>
      </c>
      <c r="BG472" s="237">
        <f>IF(N472="zákl. přenesená",J472,0)</f>
        <v>0</v>
      </c>
      <c r="BH472" s="237">
        <f>IF(N472="sníž. přenesená",J472,0)</f>
        <v>0</v>
      </c>
      <c r="BI472" s="237">
        <f>IF(N472="nulová",J472,0)</f>
        <v>0</v>
      </c>
      <c r="BJ472" s="16" t="s">
        <v>88</v>
      </c>
      <c r="BK472" s="237">
        <f>ROUND(I472*H472,0)</f>
        <v>0</v>
      </c>
      <c r="BL472" s="16" t="s">
        <v>231</v>
      </c>
      <c r="BM472" s="236" t="s">
        <v>881</v>
      </c>
    </row>
    <row r="473" s="2" customFormat="1" ht="21.75" customHeight="1">
      <c r="A473" s="37"/>
      <c r="B473" s="38"/>
      <c r="C473" s="225" t="s">
        <v>882</v>
      </c>
      <c r="D473" s="225" t="s">
        <v>155</v>
      </c>
      <c r="E473" s="226" t="s">
        <v>883</v>
      </c>
      <c r="F473" s="227" t="s">
        <v>884</v>
      </c>
      <c r="G473" s="228" t="s">
        <v>352</v>
      </c>
      <c r="H473" s="229">
        <v>52</v>
      </c>
      <c r="I473" s="230"/>
      <c r="J473" s="231">
        <f>ROUND(I473*H473,0)</f>
        <v>0</v>
      </c>
      <c r="K473" s="227" t="s">
        <v>1</v>
      </c>
      <c r="L473" s="43"/>
      <c r="M473" s="232" t="s">
        <v>1</v>
      </c>
      <c r="N473" s="233" t="s">
        <v>44</v>
      </c>
      <c r="O473" s="90"/>
      <c r="P473" s="234">
        <f>O473*H473</f>
        <v>0</v>
      </c>
      <c r="Q473" s="234">
        <v>0</v>
      </c>
      <c r="R473" s="234">
        <f>Q473*H473</f>
        <v>0</v>
      </c>
      <c r="S473" s="234">
        <v>0</v>
      </c>
      <c r="T473" s="235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36" t="s">
        <v>231</v>
      </c>
      <c r="AT473" s="236" t="s">
        <v>155</v>
      </c>
      <c r="AU473" s="236" t="s">
        <v>88</v>
      </c>
      <c r="AY473" s="16" t="s">
        <v>153</v>
      </c>
      <c r="BE473" s="237">
        <f>IF(N473="základní",J473,0)</f>
        <v>0</v>
      </c>
      <c r="BF473" s="237">
        <f>IF(N473="snížená",J473,0)</f>
        <v>0</v>
      </c>
      <c r="BG473" s="237">
        <f>IF(N473="zákl. přenesená",J473,0)</f>
        <v>0</v>
      </c>
      <c r="BH473" s="237">
        <f>IF(N473="sníž. přenesená",J473,0)</f>
        <v>0</v>
      </c>
      <c r="BI473" s="237">
        <f>IF(N473="nulová",J473,0)</f>
        <v>0</v>
      </c>
      <c r="BJ473" s="16" t="s">
        <v>88</v>
      </c>
      <c r="BK473" s="237">
        <f>ROUND(I473*H473,0)</f>
        <v>0</v>
      </c>
      <c r="BL473" s="16" t="s">
        <v>231</v>
      </c>
      <c r="BM473" s="236" t="s">
        <v>885</v>
      </c>
    </row>
    <row r="474" s="13" customFormat="1">
      <c r="A474" s="13"/>
      <c r="B474" s="238"/>
      <c r="C474" s="239"/>
      <c r="D474" s="240" t="s">
        <v>162</v>
      </c>
      <c r="E474" s="241" t="s">
        <v>1</v>
      </c>
      <c r="F474" s="242" t="s">
        <v>886</v>
      </c>
      <c r="G474" s="239"/>
      <c r="H474" s="243">
        <v>52</v>
      </c>
      <c r="I474" s="244"/>
      <c r="J474" s="239"/>
      <c r="K474" s="239"/>
      <c r="L474" s="245"/>
      <c r="M474" s="246"/>
      <c r="N474" s="247"/>
      <c r="O474" s="247"/>
      <c r="P474" s="247"/>
      <c r="Q474" s="247"/>
      <c r="R474" s="247"/>
      <c r="S474" s="247"/>
      <c r="T474" s="24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9" t="s">
        <v>162</v>
      </c>
      <c r="AU474" s="249" t="s">
        <v>88</v>
      </c>
      <c r="AV474" s="13" t="s">
        <v>88</v>
      </c>
      <c r="AW474" s="13" t="s">
        <v>33</v>
      </c>
      <c r="AX474" s="13" t="s">
        <v>78</v>
      </c>
      <c r="AY474" s="249" t="s">
        <v>153</v>
      </c>
    </row>
    <row r="475" s="12" customFormat="1" ht="22.8" customHeight="1">
      <c r="A475" s="12"/>
      <c r="B475" s="209"/>
      <c r="C475" s="210"/>
      <c r="D475" s="211" t="s">
        <v>77</v>
      </c>
      <c r="E475" s="223" t="s">
        <v>887</v>
      </c>
      <c r="F475" s="223" t="s">
        <v>888</v>
      </c>
      <c r="G475" s="210"/>
      <c r="H475" s="210"/>
      <c r="I475" s="213"/>
      <c r="J475" s="224">
        <f>BK475</f>
        <v>0</v>
      </c>
      <c r="K475" s="210"/>
      <c r="L475" s="215"/>
      <c r="M475" s="216"/>
      <c r="N475" s="217"/>
      <c r="O475" s="217"/>
      <c r="P475" s="218">
        <f>SUM(P476:P498)</f>
        <v>0</v>
      </c>
      <c r="Q475" s="217"/>
      <c r="R475" s="218">
        <f>SUM(R476:R498)</f>
        <v>1.07612252</v>
      </c>
      <c r="S475" s="217"/>
      <c r="T475" s="219">
        <f>SUM(T476:T498)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0" t="s">
        <v>88</v>
      </c>
      <c r="AT475" s="221" t="s">
        <v>77</v>
      </c>
      <c r="AU475" s="221" t="s">
        <v>8</v>
      </c>
      <c r="AY475" s="220" t="s">
        <v>153</v>
      </c>
      <c r="BK475" s="222">
        <f>SUM(BK476:BK498)</f>
        <v>0</v>
      </c>
    </row>
    <row r="476" s="2" customFormat="1" ht="33" customHeight="1">
      <c r="A476" s="37"/>
      <c r="B476" s="38"/>
      <c r="C476" s="225" t="s">
        <v>889</v>
      </c>
      <c r="D476" s="225" t="s">
        <v>155</v>
      </c>
      <c r="E476" s="226" t="s">
        <v>890</v>
      </c>
      <c r="F476" s="227" t="s">
        <v>891</v>
      </c>
      <c r="G476" s="228" t="s">
        <v>158</v>
      </c>
      <c r="H476" s="229">
        <v>6.5999999999999996</v>
      </c>
      <c r="I476" s="230"/>
      <c r="J476" s="231">
        <f>ROUND(I476*H476,0)</f>
        <v>0</v>
      </c>
      <c r="K476" s="227" t="s">
        <v>159</v>
      </c>
      <c r="L476" s="43"/>
      <c r="M476" s="232" t="s">
        <v>1</v>
      </c>
      <c r="N476" s="233" t="s">
        <v>44</v>
      </c>
      <c r="O476" s="90"/>
      <c r="P476" s="234">
        <f>O476*H476</f>
        <v>0</v>
      </c>
      <c r="Q476" s="234">
        <v>0.016250000000000001</v>
      </c>
      <c r="R476" s="234">
        <f>Q476*H476</f>
        <v>0.10725</v>
      </c>
      <c r="S476" s="234">
        <v>0</v>
      </c>
      <c r="T476" s="235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36" t="s">
        <v>231</v>
      </c>
      <c r="AT476" s="236" t="s">
        <v>155</v>
      </c>
      <c r="AU476" s="236" t="s">
        <v>88</v>
      </c>
      <c r="AY476" s="16" t="s">
        <v>153</v>
      </c>
      <c r="BE476" s="237">
        <f>IF(N476="základní",J476,0)</f>
        <v>0</v>
      </c>
      <c r="BF476" s="237">
        <f>IF(N476="snížená",J476,0)</f>
        <v>0</v>
      </c>
      <c r="BG476" s="237">
        <f>IF(N476="zákl. přenesená",J476,0)</f>
        <v>0</v>
      </c>
      <c r="BH476" s="237">
        <f>IF(N476="sníž. přenesená",J476,0)</f>
        <v>0</v>
      </c>
      <c r="BI476" s="237">
        <f>IF(N476="nulová",J476,0)</f>
        <v>0</v>
      </c>
      <c r="BJ476" s="16" t="s">
        <v>88</v>
      </c>
      <c r="BK476" s="237">
        <f>ROUND(I476*H476,0)</f>
        <v>0</v>
      </c>
      <c r="BL476" s="16" t="s">
        <v>231</v>
      </c>
      <c r="BM476" s="236" t="s">
        <v>892</v>
      </c>
    </row>
    <row r="477" s="13" customFormat="1">
      <c r="A477" s="13"/>
      <c r="B477" s="238"/>
      <c r="C477" s="239"/>
      <c r="D477" s="240" t="s">
        <v>162</v>
      </c>
      <c r="E477" s="241" t="s">
        <v>1</v>
      </c>
      <c r="F477" s="242" t="s">
        <v>806</v>
      </c>
      <c r="G477" s="239"/>
      <c r="H477" s="243">
        <v>6.5999999999999996</v>
      </c>
      <c r="I477" s="244"/>
      <c r="J477" s="239"/>
      <c r="K477" s="239"/>
      <c r="L477" s="245"/>
      <c r="M477" s="246"/>
      <c r="N477" s="247"/>
      <c r="O477" s="247"/>
      <c r="P477" s="247"/>
      <c r="Q477" s="247"/>
      <c r="R477" s="247"/>
      <c r="S477" s="247"/>
      <c r="T477" s="24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9" t="s">
        <v>162</v>
      </c>
      <c r="AU477" s="249" t="s">
        <v>88</v>
      </c>
      <c r="AV477" s="13" t="s">
        <v>88</v>
      </c>
      <c r="AW477" s="13" t="s">
        <v>33</v>
      </c>
      <c r="AX477" s="13" t="s">
        <v>78</v>
      </c>
      <c r="AY477" s="249" t="s">
        <v>153</v>
      </c>
    </row>
    <row r="478" s="2" customFormat="1" ht="24.15" customHeight="1">
      <c r="A478" s="37"/>
      <c r="B478" s="38"/>
      <c r="C478" s="225" t="s">
        <v>893</v>
      </c>
      <c r="D478" s="225" t="s">
        <v>155</v>
      </c>
      <c r="E478" s="226" t="s">
        <v>894</v>
      </c>
      <c r="F478" s="227" t="s">
        <v>895</v>
      </c>
      <c r="G478" s="228" t="s">
        <v>352</v>
      </c>
      <c r="H478" s="229">
        <v>14.85</v>
      </c>
      <c r="I478" s="230"/>
      <c r="J478" s="231">
        <f>ROUND(I478*H478,0)</f>
        <v>0</v>
      </c>
      <c r="K478" s="227" t="s">
        <v>159</v>
      </c>
      <c r="L478" s="43"/>
      <c r="M478" s="232" t="s">
        <v>1</v>
      </c>
      <c r="N478" s="233" t="s">
        <v>44</v>
      </c>
      <c r="O478" s="90"/>
      <c r="P478" s="234">
        <f>O478*H478</f>
        <v>0</v>
      </c>
      <c r="Q478" s="234">
        <v>0</v>
      </c>
      <c r="R478" s="234">
        <f>Q478*H478</f>
        <v>0</v>
      </c>
      <c r="S478" s="234">
        <v>0</v>
      </c>
      <c r="T478" s="235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36" t="s">
        <v>231</v>
      </c>
      <c r="AT478" s="236" t="s">
        <v>155</v>
      </c>
      <c r="AU478" s="236" t="s">
        <v>88</v>
      </c>
      <c r="AY478" s="16" t="s">
        <v>153</v>
      </c>
      <c r="BE478" s="237">
        <f>IF(N478="základní",J478,0)</f>
        <v>0</v>
      </c>
      <c r="BF478" s="237">
        <f>IF(N478="snížená",J478,0)</f>
        <v>0</v>
      </c>
      <c r="BG478" s="237">
        <f>IF(N478="zákl. přenesená",J478,0)</f>
        <v>0</v>
      </c>
      <c r="BH478" s="237">
        <f>IF(N478="sníž. přenesená",J478,0)</f>
        <v>0</v>
      </c>
      <c r="BI478" s="237">
        <f>IF(N478="nulová",J478,0)</f>
        <v>0</v>
      </c>
      <c r="BJ478" s="16" t="s">
        <v>88</v>
      </c>
      <c r="BK478" s="237">
        <f>ROUND(I478*H478,0)</f>
        <v>0</v>
      </c>
      <c r="BL478" s="16" t="s">
        <v>231</v>
      </c>
      <c r="BM478" s="236" t="s">
        <v>896</v>
      </c>
    </row>
    <row r="479" s="13" customFormat="1">
      <c r="A479" s="13"/>
      <c r="B479" s="238"/>
      <c r="C479" s="239"/>
      <c r="D479" s="240" t="s">
        <v>162</v>
      </c>
      <c r="E479" s="241" t="s">
        <v>1</v>
      </c>
      <c r="F479" s="242" t="s">
        <v>897</v>
      </c>
      <c r="G479" s="239"/>
      <c r="H479" s="243">
        <v>14.85</v>
      </c>
      <c r="I479" s="244"/>
      <c r="J479" s="239"/>
      <c r="K479" s="239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162</v>
      </c>
      <c r="AU479" s="249" t="s">
        <v>88</v>
      </c>
      <c r="AV479" s="13" t="s">
        <v>88</v>
      </c>
      <c r="AW479" s="13" t="s">
        <v>33</v>
      </c>
      <c r="AX479" s="13" t="s">
        <v>78</v>
      </c>
      <c r="AY479" s="249" t="s">
        <v>153</v>
      </c>
    </row>
    <row r="480" s="2" customFormat="1" ht="16.5" customHeight="1">
      <c r="A480" s="37"/>
      <c r="B480" s="38"/>
      <c r="C480" s="250" t="s">
        <v>898</v>
      </c>
      <c r="D480" s="250" t="s">
        <v>232</v>
      </c>
      <c r="E480" s="251" t="s">
        <v>899</v>
      </c>
      <c r="F480" s="252" t="s">
        <v>900</v>
      </c>
      <c r="G480" s="253" t="s">
        <v>170</v>
      </c>
      <c r="H480" s="254">
        <v>0.039</v>
      </c>
      <c r="I480" s="255"/>
      <c r="J480" s="256">
        <f>ROUND(I480*H480,0)</f>
        <v>0</v>
      </c>
      <c r="K480" s="252" t="s">
        <v>159</v>
      </c>
      <c r="L480" s="257"/>
      <c r="M480" s="258" t="s">
        <v>1</v>
      </c>
      <c r="N480" s="259" t="s">
        <v>44</v>
      </c>
      <c r="O480" s="90"/>
      <c r="P480" s="234">
        <f>O480*H480</f>
        <v>0</v>
      </c>
      <c r="Q480" s="234">
        <v>0.55000000000000004</v>
      </c>
      <c r="R480" s="234">
        <f>Q480*H480</f>
        <v>0.02145</v>
      </c>
      <c r="S480" s="234">
        <v>0</v>
      </c>
      <c r="T480" s="235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6" t="s">
        <v>319</v>
      </c>
      <c r="AT480" s="236" t="s">
        <v>232</v>
      </c>
      <c r="AU480" s="236" t="s">
        <v>88</v>
      </c>
      <c r="AY480" s="16" t="s">
        <v>153</v>
      </c>
      <c r="BE480" s="237">
        <f>IF(N480="základní",J480,0)</f>
        <v>0</v>
      </c>
      <c r="BF480" s="237">
        <f>IF(N480="snížená",J480,0)</f>
        <v>0</v>
      </c>
      <c r="BG480" s="237">
        <f>IF(N480="zákl. přenesená",J480,0)</f>
        <v>0</v>
      </c>
      <c r="BH480" s="237">
        <f>IF(N480="sníž. přenesená",J480,0)</f>
        <v>0</v>
      </c>
      <c r="BI480" s="237">
        <f>IF(N480="nulová",J480,0)</f>
        <v>0</v>
      </c>
      <c r="BJ480" s="16" t="s">
        <v>88</v>
      </c>
      <c r="BK480" s="237">
        <f>ROUND(I480*H480,0)</f>
        <v>0</v>
      </c>
      <c r="BL480" s="16" t="s">
        <v>231</v>
      </c>
      <c r="BM480" s="236" t="s">
        <v>901</v>
      </c>
    </row>
    <row r="481" s="13" customFormat="1">
      <c r="A481" s="13"/>
      <c r="B481" s="238"/>
      <c r="C481" s="239"/>
      <c r="D481" s="240" t="s">
        <v>162</v>
      </c>
      <c r="E481" s="241" t="s">
        <v>1</v>
      </c>
      <c r="F481" s="242" t="s">
        <v>902</v>
      </c>
      <c r="G481" s="239"/>
      <c r="H481" s="243">
        <v>0.039</v>
      </c>
      <c r="I481" s="244"/>
      <c r="J481" s="239"/>
      <c r="K481" s="239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162</v>
      </c>
      <c r="AU481" s="249" t="s">
        <v>88</v>
      </c>
      <c r="AV481" s="13" t="s">
        <v>88</v>
      </c>
      <c r="AW481" s="13" t="s">
        <v>33</v>
      </c>
      <c r="AX481" s="13" t="s">
        <v>78</v>
      </c>
      <c r="AY481" s="249" t="s">
        <v>153</v>
      </c>
    </row>
    <row r="482" s="2" customFormat="1" ht="37.8" customHeight="1">
      <c r="A482" s="37"/>
      <c r="B482" s="38"/>
      <c r="C482" s="225" t="s">
        <v>903</v>
      </c>
      <c r="D482" s="225" t="s">
        <v>155</v>
      </c>
      <c r="E482" s="226" t="s">
        <v>904</v>
      </c>
      <c r="F482" s="227" t="s">
        <v>905</v>
      </c>
      <c r="G482" s="228" t="s">
        <v>158</v>
      </c>
      <c r="H482" s="229">
        <v>42.533999999999999</v>
      </c>
      <c r="I482" s="230"/>
      <c r="J482" s="231">
        <f>ROUND(I482*H482,0)</f>
        <v>0</v>
      </c>
      <c r="K482" s="227" t="s">
        <v>159</v>
      </c>
      <c r="L482" s="43"/>
      <c r="M482" s="232" t="s">
        <v>1</v>
      </c>
      <c r="N482" s="233" t="s">
        <v>44</v>
      </c>
      <c r="O482" s="90"/>
      <c r="P482" s="234">
        <f>O482*H482</f>
        <v>0</v>
      </c>
      <c r="Q482" s="234">
        <v>0.015789999999999998</v>
      </c>
      <c r="R482" s="234">
        <f>Q482*H482</f>
        <v>0.67161185999999995</v>
      </c>
      <c r="S482" s="234">
        <v>0</v>
      </c>
      <c r="T482" s="235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6" t="s">
        <v>231</v>
      </c>
      <c r="AT482" s="236" t="s">
        <v>155</v>
      </c>
      <c r="AU482" s="236" t="s">
        <v>88</v>
      </c>
      <c r="AY482" s="16" t="s">
        <v>153</v>
      </c>
      <c r="BE482" s="237">
        <f>IF(N482="základní",J482,0)</f>
        <v>0</v>
      </c>
      <c r="BF482" s="237">
        <f>IF(N482="snížená",J482,0)</f>
        <v>0</v>
      </c>
      <c r="BG482" s="237">
        <f>IF(N482="zákl. přenesená",J482,0)</f>
        <v>0</v>
      </c>
      <c r="BH482" s="237">
        <f>IF(N482="sníž. přenesená",J482,0)</f>
        <v>0</v>
      </c>
      <c r="BI482" s="237">
        <f>IF(N482="nulová",J482,0)</f>
        <v>0</v>
      </c>
      <c r="BJ482" s="16" t="s">
        <v>88</v>
      </c>
      <c r="BK482" s="237">
        <f>ROUND(I482*H482,0)</f>
        <v>0</v>
      </c>
      <c r="BL482" s="16" t="s">
        <v>231</v>
      </c>
      <c r="BM482" s="236" t="s">
        <v>906</v>
      </c>
    </row>
    <row r="483" s="13" customFormat="1">
      <c r="A483" s="13"/>
      <c r="B483" s="238"/>
      <c r="C483" s="239"/>
      <c r="D483" s="240" t="s">
        <v>162</v>
      </c>
      <c r="E483" s="241" t="s">
        <v>1</v>
      </c>
      <c r="F483" s="242" t="s">
        <v>907</v>
      </c>
      <c r="G483" s="239"/>
      <c r="H483" s="243">
        <v>42.533999999999999</v>
      </c>
      <c r="I483" s="244"/>
      <c r="J483" s="239"/>
      <c r="K483" s="239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162</v>
      </c>
      <c r="AU483" s="249" t="s">
        <v>88</v>
      </c>
      <c r="AV483" s="13" t="s">
        <v>88</v>
      </c>
      <c r="AW483" s="13" t="s">
        <v>33</v>
      </c>
      <c r="AX483" s="13" t="s">
        <v>78</v>
      </c>
      <c r="AY483" s="249" t="s">
        <v>153</v>
      </c>
    </row>
    <row r="484" s="2" customFormat="1" ht="24.15" customHeight="1">
      <c r="A484" s="37"/>
      <c r="B484" s="38"/>
      <c r="C484" s="225" t="s">
        <v>908</v>
      </c>
      <c r="D484" s="225" t="s">
        <v>155</v>
      </c>
      <c r="E484" s="226" t="s">
        <v>909</v>
      </c>
      <c r="F484" s="227" t="s">
        <v>910</v>
      </c>
      <c r="G484" s="228" t="s">
        <v>170</v>
      </c>
      <c r="H484" s="229">
        <v>1.69</v>
      </c>
      <c r="I484" s="230"/>
      <c r="J484" s="231">
        <f>ROUND(I484*H484,0)</f>
        <v>0</v>
      </c>
      <c r="K484" s="227" t="s">
        <v>159</v>
      </c>
      <c r="L484" s="43"/>
      <c r="M484" s="232" t="s">
        <v>1</v>
      </c>
      <c r="N484" s="233" t="s">
        <v>44</v>
      </c>
      <c r="O484" s="90"/>
      <c r="P484" s="234">
        <f>O484*H484</f>
        <v>0</v>
      </c>
      <c r="Q484" s="234">
        <v>0.023369999999999998</v>
      </c>
      <c r="R484" s="234">
        <f>Q484*H484</f>
        <v>0.039495299999999997</v>
      </c>
      <c r="S484" s="234">
        <v>0</v>
      </c>
      <c r="T484" s="235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36" t="s">
        <v>231</v>
      </c>
      <c r="AT484" s="236" t="s">
        <v>155</v>
      </c>
      <c r="AU484" s="236" t="s">
        <v>88</v>
      </c>
      <c r="AY484" s="16" t="s">
        <v>153</v>
      </c>
      <c r="BE484" s="237">
        <f>IF(N484="základní",J484,0)</f>
        <v>0</v>
      </c>
      <c r="BF484" s="237">
        <f>IF(N484="snížená",J484,0)</f>
        <v>0</v>
      </c>
      <c r="BG484" s="237">
        <f>IF(N484="zákl. přenesená",J484,0)</f>
        <v>0</v>
      </c>
      <c r="BH484" s="237">
        <f>IF(N484="sníž. přenesená",J484,0)</f>
        <v>0</v>
      </c>
      <c r="BI484" s="237">
        <f>IF(N484="nulová",J484,0)</f>
        <v>0</v>
      </c>
      <c r="BJ484" s="16" t="s">
        <v>88</v>
      </c>
      <c r="BK484" s="237">
        <f>ROUND(I484*H484,0)</f>
        <v>0</v>
      </c>
      <c r="BL484" s="16" t="s">
        <v>231</v>
      </c>
      <c r="BM484" s="236" t="s">
        <v>911</v>
      </c>
    </row>
    <row r="485" s="13" customFormat="1">
      <c r="A485" s="13"/>
      <c r="B485" s="238"/>
      <c r="C485" s="239"/>
      <c r="D485" s="240" t="s">
        <v>162</v>
      </c>
      <c r="E485" s="241" t="s">
        <v>1</v>
      </c>
      <c r="F485" s="242" t="s">
        <v>912</v>
      </c>
      <c r="G485" s="239"/>
      <c r="H485" s="243">
        <v>0.035999999999999997</v>
      </c>
      <c r="I485" s="244"/>
      <c r="J485" s="239"/>
      <c r="K485" s="239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162</v>
      </c>
      <c r="AU485" s="249" t="s">
        <v>88</v>
      </c>
      <c r="AV485" s="13" t="s">
        <v>88</v>
      </c>
      <c r="AW485" s="13" t="s">
        <v>33</v>
      </c>
      <c r="AX485" s="13" t="s">
        <v>78</v>
      </c>
      <c r="AY485" s="249" t="s">
        <v>153</v>
      </c>
    </row>
    <row r="486" s="13" customFormat="1">
      <c r="A486" s="13"/>
      <c r="B486" s="238"/>
      <c r="C486" s="239"/>
      <c r="D486" s="240" t="s">
        <v>162</v>
      </c>
      <c r="E486" s="241" t="s">
        <v>1</v>
      </c>
      <c r="F486" s="242" t="s">
        <v>913</v>
      </c>
      <c r="G486" s="239"/>
      <c r="H486" s="243">
        <v>0.16500000000000001</v>
      </c>
      <c r="I486" s="244"/>
      <c r="J486" s="239"/>
      <c r="K486" s="239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162</v>
      </c>
      <c r="AU486" s="249" t="s">
        <v>88</v>
      </c>
      <c r="AV486" s="13" t="s">
        <v>88</v>
      </c>
      <c r="AW486" s="13" t="s">
        <v>33</v>
      </c>
      <c r="AX486" s="13" t="s">
        <v>78</v>
      </c>
      <c r="AY486" s="249" t="s">
        <v>153</v>
      </c>
    </row>
    <row r="487" s="13" customFormat="1">
      <c r="A487" s="13"/>
      <c r="B487" s="238"/>
      <c r="C487" s="239"/>
      <c r="D487" s="240" t="s">
        <v>162</v>
      </c>
      <c r="E487" s="241" t="s">
        <v>1</v>
      </c>
      <c r="F487" s="242" t="s">
        <v>914</v>
      </c>
      <c r="G487" s="239"/>
      <c r="H487" s="243">
        <v>1.4890000000000001</v>
      </c>
      <c r="I487" s="244"/>
      <c r="J487" s="239"/>
      <c r="K487" s="239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162</v>
      </c>
      <c r="AU487" s="249" t="s">
        <v>88</v>
      </c>
      <c r="AV487" s="13" t="s">
        <v>88</v>
      </c>
      <c r="AW487" s="13" t="s">
        <v>33</v>
      </c>
      <c r="AX487" s="13" t="s">
        <v>78</v>
      </c>
      <c r="AY487" s="249" t="s">
        <v>153</v>
      </c>
    </row>
    <row r="488" s="2" customFormat="1" ht="33" customHeight="1">
      <c r="A488" s="37"/>
      <c r="B488" s="38"/>
      <c r="C488" s="225" t="s">
        <v>915</v>
      </c>
      <c r="D488" s="225" t="s">
        <v>155</v>
      </c>
      <c r="E488" s="226" t="s">
        <v>916</v>
      </c>
      <c r="F488" s="227" t="s">
        <v>917</v>
      </c>
      <c r="G488" s="228" t="s">
        <v>158</v>
      </c>
      <c r="H488" s="229">
        <v>6.5999999999999996</v>
      </c>
      <c r="I488" s="230"/>
      <c r="J488" s="231">
        <f>ROUND(I488*H488,0)</f>
        <v>0</v>
      </c>
      <c r="K488" s="227" t="s">
        <v>159</v>
      </c>
      <c r="L488" s="43"/>
      <c r="M488" s="232" t="s">
        <v>1</v>
      </c>
      <c r="N488" s="233" t="s">
        <v>44</v>
      </c>
      <c r="O488" s="90"/>
      <c r="P488" s="234">
        <f>O488*H488</f>
        <v>0</v>
      </c>
      <c r="Q488" s="234">
        <v>0.023699999999999999</v>
      </c>
      <c r="R488" s="234">
        <f>Q488*H488</f>
        <v>0.15641999999999998</v>
      </c>
      <c r="S488" s="234">
        <v>0</v>
      </c>
      <c r="T488" s="235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36" t="s">
        <v>231</v>
      </c>
      <c r="AT488" s="236" t="s">
        <v>155</v>
      </c>
      <c r="AU488" s="236" t="s">
        <v>88</v>
      </c>
      <c r="AY488" s="16" t="s">
        <v>153</v>
      </c>
      <c r="BE488" s="237">
        <f>IF(N488="základní",J488,0)</f>
        <v>0</v>
      </c>
      <c r="BF488" s="237">
        <f>IF(N488="snížená",J488,0)</f>
        <v>0</v>
      </c>
      <c r="BG488" s="237">
        <f>IF(N488="zákl. přenesená",J488,0)</f>
        <v>0</v>
      </c>
      <c r="BH488" s="237">
        <f>IF(N488="sníž. přenesená",J488,0)</f>
        <v>0</v>
      </c>
      <c r="BI488" s="237">
        <f>IF(N488="nulová",J488,0)</f>
        <v>0</v>
      </c>
      <c r="BJ488" s="16" t="s">
        <v>88</v>
      </c>
      <c r="BK488" s="237">
        <f>ROUND(I488*H488,0)</f>
        <v>0</v>
      </c>
      <c r="BL488" s="16" t="s">
        <v>231</v>
      </c>
      <c r="BM488" s="236" t="s">
        <v>918</v>
      </c>
    </row>
    <row r="489" s="13" customFormat="1">
      <c r="A489" s="13"/>
      <c r="B489" s="238"/>
      <c r="C489" s="239"/>
      <c r="D489" s="240" t="s">
        <v>162</v>
      </c>
      <c r="E489" s="241" t="s">
        <v>1</v>
      </c>
      <c r="F489" s="242" t="s">
        <v>806</v>
      </c>
      <c r="G489" s="239"/>
      <c r="H489" s="243">
        <v>6.5999999999999996</v>
      </c>
      <c r="I489" s="244"/>
      <c r="J489" s="239"/>
      <c r="K489" s="239"/>
      <c r="L489" s="245"/>
      <c r="M489" s="246"/>
      <c r="N489" s="247"/>
      <c r="O489" s="247"/>
      <c r="P489" s="247"/>
      <c r="Q489" s="247"/>
      <c r="R489" s="247"/>
      <c r="S489" s="247"/>
      <c r="T489" s="24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9" t="s">
        <v>162</v>
      </c>
      <c r="AU489" s="249" t="s">
        <v>88</v>
      </c>
      <c r="AV489" s="13" t="s">
        <v>88</v>
      </c>
      <c r="AW489" s="13" t="s">
        <v>33</v>
      </c>
      <c r="AX489" s="13" t="s">
        <v>78</v>
      </c>
      <c r="AY489" s="249" t="s">
        <v>153</v>
      </c>
    </row>
    <row r="490" s="2" customFormat="1" ht="16.5" customHeight="1">
      <c r="A490" s="37"/>
      <c r="B490" s="38"/>
      <c r="C490" s="225" t="s">
        <v>919</v>
      </c>
      <c r="D490" s="225" t="s">
        <v>155</v>
      </c>
      <c r="E490" s="226" t="s">
        <v>920</v>
      </c>
      <c r="F490" s="227" t="s">
        <v>921</v>
      </c>
      <c r="G490" s="228" t="s">
        <v>352</v>
      </c>
      <c r="H490" s="229">
        <v>33.880000000000003</v>
      </c>
      <c r="I490" s="230"/>
      <c r="J490" s="231">
        <f>ROUND(I490*H490,0)</f>
        <v>0</v>
      </c>
      <c r="K490" s="227" t="s">
        <v>159</v>
      </c>
      <c r="L490" s="43"/>
      <c r="M490" s="232" t="s">
        <v>1</v>
      </c>
      <c r="N490" s="233" t="s">
        <v>44</v>
      </c>
      <c r="O490" s="90"/>
      <c r="P490" s="234">
        <f>O490*H490</f>
        <v>0</v>
      </c>
      <c r="Q490" s="234">
        <v>1.0000000000000001E-05</v>
      </c>
      <c r="R490" s="234">
        <f>Q490*H490</f>
        <v>0.00033880000000000005</v>
      </c>
      <c r="S490" s="234">
        <v>0</v>
      </c>
      <c r="T490" s="235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6" t="s">
        <v>231</v>
      </c>
      <c r="AT490" s="236" t="s">
        <v>155</v>
      </c>
      <c r="AU490" s="236" t="s">
        <v>88</v>
      </c>
      <c r="AY490" s="16" t="s">
        <v>153</v>
      </c>
      <c r="BE490" s="237">
        <f>IF(N490="základní",J490,0)</f>
        <v>0</v>
      </c>
      <c r="BF490" s="237">
        <f>IF(N490="snížená",J490,0)</f>
        <v>0</v>
      </c>
      <c r="BG490" s="237">
        <f>IF(N490="zákl. přenesená",J490,0)</f>
        <v>0</v>
      </c>
      <c r="BH490" s="237">
        <f>IF(N490="sníž. přenesená",J490,0)</f>
        <v>0</v>
      </c>
      <c r="BI490" s="237">
        <f>IF(N490="nulová",J490,0)</f>
        <v>0</v>
      </c>
      <c r="BJ490" s="16" t="s">
        <v>88</v>
      </c>
      <c r="BK490" s="237">
        <f>ROUND(I490*H490,0)</f>
        <v>0</v>
      </c>
      <c r="BL490" s="16" t="s">
        <v>231</v>
      </c>
      <c r="BM490" s="236" t="s">
        <v>922</v>
      </c>
    </row>
    <row r="491" s="13" customFormat="1">
      <c r="A491" s="13"/>
      <c r="B491" s="238"/>
      <c r="C491" s="239"/>
      <c r="D491" s="240" t="s">
        <v>162</v>
      </c>
      <c r="E491" s="241" t="s">
        <v>1</v>
      </c>
      <c r="F491" s="242" t="s">
        <v>923</v>
      </c>
      <c r="G491" s="239"/>
      <c r="H491" s="243">
        <v>33.880000000000003</v>
      </c>
      <c r="I491" s="244"/>
      <c r="J491" s="239"/>
      <c r="K491" s="239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162</v>
      </c>
      <c r="AU491" s="249" t="s">
        <v>88</v>
      </c>
      <c r="AV491" s="13" t="s">
        <v>88</v>
      </c>
      <c r="AW491" s="13" t="s">
        <v>33</v>
      </c>
      <c r="AX491" s="13" t="s">
        <v>78</v>
      </c>
      <c r="AY491" s="249" t="s">
        <v>153</v>
      </c>
    </row>
    <row r="492" s="2" customFormat="1" ht="16.5" customHeight="1">
      <c r="A492" s="37"/>
      <c r="B492" s="38"/>
      <c r="C492" s="250" t="s">
        <v>924</v>
      </c>
      <c r="D492" s="250" t="s">
        <v>232</v>
      </c>
      <c r="E492" s="251" t="s">
        <v>899</v>
      </c>
      <c r="F492" s="252" t="s">
        <v>900</v>
      </c>
      <c r="G492" s="253" t="s">
        <v>170</v>
      </c>
      <c r="H492" s="254">
        <v>0.088999999999999996</v>
      </c>
      <c r="I492" s="255"/>
      <c r="J492" s="256">
        <f>ROUND(I492*H492,0)</f>
        <v>0</v>
      </c>
      <c r="K492" s="252" t="s">
        <v>159</v>
      </c>
      <c r="L492" s="257"/>
      <c r="M492" s="258" t="s">
        <v>1</v>
      </c>
      <c r="N492" s="259" t="s">
        <v>44</v>
      </c>
      <c r="O492" s="90"/>
      <c r="P492" s="234">
        <f>O492*H492</f>
        <v>0</v>
      </c>
      <c r="Q492" s="234">
        <v>0.55000000000000004</v>
      </c>
      <c r="R492" s="234">
        <f>Q492*H492</f>
        <v>0.04895</v>
      </c>
      <c r="S492" s="234">
        <v>0</v>
      </c>
      <c r="T492" s="235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6" t="s">
        <v>319</v>
      </c>
      <c r="AT492" s="236" t="s">
        <v>232</v>
      </c>
      <c r="AU492" s="236" t="s">
        <v>88</v>
      </c>
      <c r="AY492" s="16" t="s">
        <v>153</v>
      </c>
      <c r="BE492" s="237">
        <f>IF(N492="základní",J492,0)</f>
        <v>0</v>
      </c>
      <c r="BF492" s="237">
        <f>IF(N492="snížená",J492,0)</f>
        <v>0</v>
      </c>
      <c r="BG492" s="237">
        <f>IF(N492="zákl. přenesená",J492,0)</f>
        <v>0</v>
      </c>
      <c r="BH492" s="237">
        <f>IF(N492="sníž. přenesená",J492,0)</f>
        <v>0</v>
      </c>
      <c r="BI492" s="237">
        <f>IF(N492="nulová",J492,0)</f>
        <v>0</v>
      </c>
      <c r="BJ492" s="16" t="s">
        <v>88</v>
      </c>
      <c r="BK492" s="237">
        <f>ROUND(I492*H492,0)</f>
        <v>0</v>
      </c>
      <c r="BL492" s="16" t="s">
        <v>231</v>
      </c>
      <c r="BM492" s="236" t="s">
        <v>925</v>
      </c>
    </row>
    <row r="493" s="13" customFormat="1">
      <c r="A493" s="13"/>
      <c r="B493" s="238"/>
      <c r="C493" s="239"/>
      <c r="D493" s="240" t="s">
        <v>162</v>
      </c>
      <c r="E493" s="241" t="s">
        <v>1</v>
      </c>
      <c r="F493" s="242" t="s">
        <v>926</v>
      </c>
      <c r="G493" s="239"/>
      <c r="H493" s="243">
        <v>0.088999999999999996</v>
      </c>
      <c r="I493" s="244"/>
      <c r="J493" s="239"/>
      <c r="K493" s="239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162</v>
      </c>
      <c r="AU493" s="249" t="s">
        <v>88</v>
      </c>
      <c r="AV493" s="13" t="s">
        <v>88</v>
      </c>
      <c r="AW493" s="13" t="s">
        <v>33</v>
      </c>
      <c r="AX493" s="13" t="s">
        <v>78</v>
      </c>
      <c r="AY493" s="249" t="s">
        <v>153</v>
      </c>
    </row>
    <row r="494" s="2" customFormat="1" ht="33" customHeight="1">
      <c r="A494" s="37"/>
      <c r="B494" s="38"/>
      <c r="C494" s="225" t="s">
        <v>927</v>
      </c>
      <c r="D494" s="225" t="s">
        <v>155</v>
      </c>
      <c r="E494" s="226" t="s">
        <v>928</v>
      </c>
      <c r="F494" s="227" t="s">
        <v>929</v>
      </c>
      <c r="G494" s="228" t="s">
        <v>158</v>
      </c>
      <c r="H494" s="229">
        <v>1.234</v>
      </c>
      <c r="I494" s="230"/>
      <c r="J494" s="231">
        <f>ROUND(I494*H494,0)</f>
        <v>0</v>
      </c>
      <c r="K494" s="227" t="s">
        <v>159</v>
      </c>
      <c r="L494" s="43"/>
      <c r="M494" s="232" t="s">
        <v>1</v>
      </c>
      <c r="N494" s="233" t="s">
        <v>44</v>
      </c>
      <c r="O494" s="90"/>
      <c r="P494" s="234">
        <f>O494*H494</f>
        <v>0</v>
      </c>
      <c r="Q494" s="234">
        <v>0.02366</v>
      </c>
      <c r="R494" s="234">
        <f>Q494*H494</f>
        <v>0.029196440000000001</v>
      </c>
      <c r="S494" s="234">
        <v>0</v>
      </c>
      <c r="T494" s="235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6" t="s">
        <v>231</v>
      </c>
      <c r="AT494" s="236" t="s">
        <v>155</v>
      </c>
      <c r="AU494" s="236" t="s">
        <v>88</v>
      </c>
      <c r="AY494" s="16" t="s">
        <v>153</v>
      </c>
      <c r="BE494" s="237">
        <f>IF(N494="základní",J494,0)</f>
        <v>0</v>
      </c>
      <c r="BF494" s="237">
        <f>IF(N494="snížená",J494,0)</f>
        <v>0</v>
      </c>
      <c r="BG494" s="237">
        <f>IF(N494="zákl. přenesená",J494,0)</f>
        <v>0</v>
      </c>
      <c r="BH494" s="237">
        <f>IF(N494="sníž. přenesená",J494,0)</f>
        <v>0</v>
      </c>
      <c r="BI494" s="237">
        <f>IF(N494="nulová",J494,0)</f>
        <v>0</v>
      </c>
      <c r="BJ494" s="16" t="s">
        <v>88</v>
      </c>
      <c r="BK494" s="237">
        <f>ROUND(I494*H494,0)</f>
        <v>0</v>
      </c>
      <c r="BL494" s="16" t="s">
        <v>231</v>
      </c>
      <c r="BM494" s="236" t="s">
        <v>930</v>
      </c>
    </row>
    <row r="495" s="13" customFormat="1">
      <c r="A495" s="13"/>
      <c r="B495" s="238"/>
      <c r="C495" s="239"/>
      <c r="D495" s="240" t="s">
        <v>162</v>
      </c>
      <c r="E495" s="241" t="s">
        <v>1</v>
      </c>
      <c r="F495" s="242" t="s">
        <v>931</v>
      </c>
      <c r="G495" s="239"/>
      <c r="H495" s="243">
        <v>1.234</v>
      </c>
      <c r="I495" s="244"/>
      <c r="J495" s="239"/>
      <c r="K495" s="239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162</v>
      </c>
      <c r="AU495" s="249" t="s">
        <v>88</v>
      </c>
      <c r="AV495" s="13" t="s">
        <v>88</v>
      </c>
      <c r="AW495" s="13" t="s">
        <v>33</v>
      </c>
      <c r="AX495" s="13" t="s">
        <v>78</v>
      </c>
      <c r="AY495" s="249" t="s">
        <v>153</v>
      </c>
    </row>
    <row r="496" s="2" customFormat="1" ht="24.15" customHeight="1">
      <c r="A496" s="37"/>
      <c r="B496" s="38"/>
      <c r="C496" s="225" t="s">
        <v>932</v>
      </c>
      <c r="D496" s="225" t="s">
        <v>155</v>
      </c>
      <c r="E496" s="226" t="s">
        <v>933</v>
      </c>
      <c r="F496" s="227" t="s">
        <v>934</v>
      </c>
      <c r="G496" s="228" t="s">
        <v>158</v>
      </c>
      <c r="H496" s="229">
        <v>7.8339999999999996</v>
      </c>
      <c r="I496" s="230"/>
      <c r="J496" s="231">
        <f>ROUND(I496*H496,0)</f>
        <v>0</v>
      </c>
      <c r="K496" s="227" t="s">
        <v>159</v>
      </c>
      <c r="L496" s="43"/>
      <c r="M496" s="232" t="s">
        <v>1</v>
      </c>
      <c r="N496" s="233" t="s">
        <v>44</v>
      </c>
      <c r="O496" s="90"/>
      <c r="P496" s="234">
        <f>O496*H496</f>
        <v>0</v>
      </c>
      <c r="Q496" s="234">
        <v>0.00018000000000000001</v>
      </c>
      <c r="R496" s="234">
        <f>Q496*H496</f>
        <v>0.00141012</v>
      </c>
      <c r="S496" s="234">
        <v>0</v>
      </c>
      <c r="T496" s="235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36" t="s">
        <v>231</v>
      </c>
      <c r="AT496" s="236" t="s">
        <v>155</v>
      </c>
      <c r="AU496" s="236" t="s">
        <v>88</v>
      </c>
      <c r="AY496" s="16" t="s">
        <v>153</v>
      </c>
      <c r="BE496" s="237">
        <f>IF(N496="základní",J496,0)</f>
        <v>0</v>
      </c>
      <c r="BF496" s="237">
        <f>IF(N496="snížená",J496,0)</f>
        <v>0</v>
      </c>
      <c r="BG496" s="237">
        <f>IF(N496="zákl. přenesená",J496,0)</f>
        <v>0</v>
      </c>
      <c r="BH496" s="237">
        <f>IF(N496="sníž. přenesená",J496,0)</f>
        <v>0</v>
      </c>
      <c r="BI496" s="237">
        <f>IF(N496="nulová",J496,0)</f>
        <v>0</v>
      </c>
      <c r="BJ496" s="16" t="s">
        <v>88</v>
      </c>
      <c r="BK496" s="237">
        <f>ROUND(I496*H496,0)</f>
        <v>0</v>
      </c>
      <c r="BL496" s="16" t="s">
        <v>231</v>
      </c>
      <c r="BM496" s="236" t="s">
        <v>935</v>
      </c>
    </row>
    <row r="497" s="13" customFormat="1">
      <c r="A497" s="13"/>
      <c r="B497" s="238"/>
      <c r="C497" s="239"/>
      <c r="D497" s="240" t="s">
        <v>162</v>
      </c>
      <c r="E497" s="241" t="s">
        <v>1</v>
      </c>
      <c r="F497" s="242" t="s">
        <v>936</v>
      </c>
      <c r="G497" s="239"/>
      <c r="H497" s="243">
        <v>7.8339999999999996</v>
      </c>
      <c r="I497" s="244"/>
      <c r="J497" s="239"/>
      <c r="K497" s="239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162</v>
      </c>
      <c r="AU497" s="249" t="s">
        <v>88</v>
      </c>
      <c r="AV497" s="13" t="s">
        <v>88</v>
      </c>
      <c r="AW497" s="13" t="s">
        <v>33</v>
      </c>
      <c r="AX497" s="13" t="s">
        <v>78</v>
      </c>
      <c r="AY497" s="249" t="s">
        <v>153</v>
      </c>
    </row>
    <row r="498" s="2" customFormat="1" ht="24.15" customHeight="1">
      <c r="A498" s="37"/>
      <c r="B498" s="38"/>
      <c r="C498" s="225" t="s">
        <v>937</v>
      </c>
      <c r="D498" s="225" t="s">
        <v>155</v>
      </c>
      <c r="E498" s="226" t="s">
        <v>938</v>
      </c>
      <c r="F498" s="227" t="s">
        <v>939</v>
      </c>
      <c r="G498" s="228" t="s">
        <v>183</v>
      </c>
      <c r="H498" s="229">
        <v>1.0760000000000001</v>
      </c>
      <c r="I498" s="230"/>
      <c r="J498" s="231">
        <f>ROUND(I498*H498,0)</f>
        <v>0</v>
      </c>
      <c r="K498" s="227" t="s">
        <v>159</v>
      </c>
      <c r="L498" s="43"/>
      <c r="M498" s="232" t="s">
        <v>1</v>
      </c>
      <c r="N498" s="233" t="s">
        <v>44</v>
      </c>
      <c r="O498" s="90"/>
      <c r="P498" s="234">
        <f>O498*H498</f>
        <v>0</v>
      </c>
      <c r="Q498" s="234">
        <v>0</v>
      </c>
      <c r="R498" s="234">
        <f>Q498*H498</f>
        <v>0</v>
      </c>
      <c r="S498" s="234">
        <v>0</v>
      </c>
      <c r="T498" s="235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36" t="s">
        <v>231</v>
      </c>
      <c r="AT498" s="236" t="s">
        <v>155</v>
      </c>
      <c r="AU498" s="236" t="s">
        <v>88</v>
      </c>
      <c r="AY498" s="16" t="s">
        <v>153</v>
      </c>
      <c r="BE498" s="237">
        <f>IF(N498="základní",J498,0)</f>
        <v>0</v>
      </c>
      <c r="BF498" s="237">
        <f>IF(N498="snížená",J498,0)</f>
        <v>0</v>
      </c>
      <c r="BG498" s="237">
        <f>IF(N498="zákl. přenesená",J498,0)</f>
        <v>0</v>
      </c>
      <c r="BH498" s="237">
        <f>IF(N498="sníž. přenesená",J498,0)</f>
        <v>0</v>
      </c>
      <c r="BI498" s="237">
        <f>IF(N498="nulová",J498,0)</f>
        <v>0</v>
      </c>
      <c r="BJ498" s="16" t="s">
        <v>88</v>
      </c>
      <c r="BK498" s="237">
        <f>ROUND(I498*H498,0)</f>
        <v>0</v>
      </c>
      <c r="BL498" s="16" t="s">
        <v>231</v>
      </c>
      <c r="BM498" s="236" t="s">
        <v>940</v>
      </c>
    </row>
    <row r="499" s="12" customFormat="1" ht="22.8" customHeight="1">
      <c r="A499" s="12"/>
      <c r="B499" s="209"/>
      <c r="C499" s="210"/>
      <c r="D499" s="211" t="s">
        <v>77</v>
      </c>
      <c r="E499" s="223" t="s">
        <v>941</v>
      </c>
      <c r="F499" s="223" t="s">
        <v>942</v>
      </c>
      <c r="G499" s="210"/>
      <c r="H499" s="210"/>
      <c r="I499" s="213"/>
      <c r="J499" s="224">
        <f>BK499</f>
        <v>0</v>
      </c>
      <c r="K499" s="210"/>
      <c r="L499" s="215"/>
      <c r="M499" s="216"/>
      <c r="N499" s="217"/>
      <c r="O499" s="217"/>
      <c r="P499" s="218">
        <f>SUM(P500:P544)</f>
        <v>0</v>
      </c>
      <c r="Q499" s="217"/>
      <c r="R499" s="218">
        <f>SUM(R500:R544)</f>
        <v>0.71101290000000006</v>
      </c>
      <c r="S499" s="217"/>
      <c r="T499" s="219">
        <f>SUM(T500:T544)</f>
        <v>1.0630854000000001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20" t="s">
        <v>88</v>
      </c>
      <c r="AT499" s="221" t="s">
        <v>77</v>
      </c>
      <c r="AU499" s="221" t="s">
        <v>8</v>
      </c>
      <c r="AY499" s="220" t="s">
        <v>153</v>
      </c>
      <c r="BK499" s="222">
        <f>SUM(BK500:BK544)</f>
        <v>0</v>
      </c>
    </row>
    <row r="500" s="2" customFormat="1" ht="16.5" customHeight="1">
      <c r="A500" s="37"/>
      <c r="B500" s="38"/>
      <c r="C500" s="225" t="s">
        <v>943</v>
      </c>
      <c r="D500" s="225" t="s">
        <v>155</v>
      </c>
      <c r="E500" s="226" t="s">
        <v>944</v>
      </c>
      <c r="F500" s="227" t="s">
        <v>945</v>
      </c>
      <c r="G500" s="228" t="s">
        <v>158</v>
      </c>
      <c r="H500" s="229">
        <v>8.4000000000000004</v>
      </c>
      <c r="I500" s="230"/>
      <c r="J500" s="231">
        <f>ROUND(I500*H500,0)</f>
        <v>0</v>
      </c>
      <c r="K500" s="227" t="s">
        <v>159</v>
      </c>
      <c r="L500" s="43"/>
      <c r="M500" s="232" t="s">
        <v>1</v>
      </c>
      <c r="N500" s="233" t="s">
        <v>44</v>
      </c>
      <c r="O500" s="90"/>
      <c r="P500" s="234">
        <f>O500*H500</f>
        <v>0</v>
      </c>
      <c r="Q500" s="234">
        <v>0</v>
      </c>
      <c r="R500" s="234">
        <f>Q500*H500</f>
        <v>0</v>
      </c>
      <c r="S500" s="234">
        <v>0.00594</v>
      </c>
      <c r="T500" s="235">
        <f>S500*H500</f>
        <v>0.049896000000000003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36" t="s">
        <v>231</v>
      </c>
      <c r="AT500" s="236" t="s">
        <v>155</v>
      </c>
      <c r="AU500" s="236" t="s">
        <v>88</v>
      </c>
      <c r="AY500" s="16" t="s">
        <v>153</v>
      </c>
      <c r="BE500" s="237">
        <f>IF(N500="základní",J500,0)</f>
        <v>0</v>
      </c>
      <c r="BF500" s="237">
        <f>IF(N500="snížená",J500,0)</f>
        <v>0</v>
      </c>
      <c r="BG500" s="237">
        <f>IF(N500="zákl. přenesená",J500,0)</f>
        <v>0</v>
      </c>
      <c r="BH500" s="237">
        <f>IF(N500="sníž. přenesená",J500,0)</f>
        <v>0</v>
      </c>
      <c r="BI500" s="237">
        <f>IF(N500="nulová",J500,0)</f>
        <v>0</v>
      </c>
      <c r="BJ500" s="16" t="s">
        <v>88</v>
      </c>
      <c r="BK500" s="237">
        <f>ROUND(I500*H500,0)</f>
        <v>0</v>
      </c>
      <c r="BL500" s="16" t="s">
        <v>231</v>
      </c>
      <c r="BM500" s="236" t="s">
        <v>946</v>
      </c>
    </row>
    <row r="501" s="13" customFormat="1">
      <c r="A501" s="13"/>
      <c r="B501" s="238"/>
      <c r="C501" s="239"/>
      <c r="D501" s="240" t="s">
        <v>162</v>
      </c>
      <c r="E501" s="241" t="s">
        <v>1</v>
      </c>
      <c r="F501" s="242" t="s">
        <v>947</v>
      </c>
      <c r="G501" s="239"/>
      <c r="H501" s="243">
        <v>8.4000000000000004</v>
      </c>
      <c r="I501" s="244"/>
      <c r="J501" s="239"/>
      <c r="K501" s="239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162</v>
      </c>
      <c r="AU501" s="249" t="s">
        <v>88</v>
      </c>
      <c r="AV501" s="13" t="s">
        <v>88</v>
      </c>
      <c r="AW501" s="13" t="s">
        <v>33</v>
      </c>
      <c r="AX501" s="13" t="s">
        <v>78</v>
      </c>
      <c r="AY501" s="249" t="s">
        <v>153</v>
      </c>
    </row>
    <row r="502" s="2" customFormat="1" ht="24.15" customHeight="1">
      <c r="A502" s="37"/>
      <c r="B502" s="38"/>
      <c r="C502" s="225" t="s">
        <v>948</v>
      </c>
      <c r="D502" s="225" t="s">
        <v>155</v>
      </c>
      <c r="E502" s="226" t="s">
        <v>949</v>
      </c>
      <c r="F502" s="227" t="s">
        <v>950</v>
      </c>
      <c r="G502" s="228" t="s">
        <v>352</v>
      </c>
      <c r="H502" s="229">
        <v>151.59999999999999</v>
      </c>
      <c r="I502" s="230"/>
      <c r="J502" s="231">
        <f>ROUND(I502*H502,0)</f>
        <v>0</v>
      </c>
      <c r="K502" s="227" t="s">
        <v>159</v>
      </c>
      <c r="L502" s="43"/>
      <c r="M502" s="232" t="s">
        <v>1</v>
      </c>
      <c r="N502" s="233" t="s">
        <v>44</v>
      </c>
      <c r="O502" s="90"/>
      <c r="P502" s="234">
        <f>O502*H502</f>
        <v>0</v>
      </c>
      <c r="Q502" s="234">
        <v>0</v>
      </c>
      <c r="R502" s="234">
        <f>Q502*H502</f>
        <v>0</v>
      </c>
      <c r="S502" s="234">
        <v>0.0017700000000000001</v>
      </c>
      <c r="T502" s="235">
        <f>S502*H502</f>
        <v>0.26833200000000001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6" t="s">
        <v>231</v>
      </c>
      <c r="AT502" s="236" t="s">
        <v>155</v>
      </c>
      <c r="AU502" s="236" t="s">
        <v>88</v>
      </c>
      <c r="AY502" s="16" t="s">
        <v>153</v>
      </c>
      <c r="BE502" s="237">
        <f>IF(N502="základní",J502,0)</f>
        <v>0</v>
      </c>
      <c r="BF502" s="237">
        <f>IF(N502="snížená",J502,0)</f>
        <v>0</v>
      </c>
      <c r="BG502" s="237">
        <f>IF(N502="zákl. přenesená",J502,0)</f>
        <v>0</v>
      </c>
      <c r="BH502" s="237">
        <f>IF(N502="sníž. přenesená",J502,0)</f>
        <v>0</v>
      </c>
      <c r="BI502" s="237">
        <f>IF(N502="nulová",J502,0)</f>
        <v>0</v>
      </c>
      <c r="BJ502" s="16" t="s">
        <v>88</v>
      </c>
      <c r="BK502" s="237">
        <f>ROUND(I502*H502,0)</f>
        <v>0</v>
      </c>
      <c r="BL502" s="16" t="s">
        <v>231</v>
      </c>
      <c r="BM502" s="236" t="s">
        <v>951</v>
      </c>
    </row>
    <row r="503" s="13" customFormat="1">
      <c r="A503" s="13"/>
      <c r="B503" s="238"/>
      <c r="C503" s="239"/>
      <c r="D503" s="240" t="s">
        <v>162</v>
      </c>
      <c r="E503" s="241" t="s">
        <v>1</v>
      </c>
      <c r="F503" s="242" t="s">
        <v>952</v>
      </c>
      <c r="G503" s="239"/>
      <c r="H503" s="243">
        <v>144</v>
      </c>
      <c r="I503" s="244"/>
      <c r="J503" s="239"/>
      <c r="K503" s="239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162</v>
      </c>
      <c r="AU503" s="249" t="s">
        <v>88</v>
      </c>
      <c r="AV503" s="13" t="s">
        <v>88</v>
      </c>
      <c r="AW503" s="13" t="s">
        <v>33</v>
      </c>
      <c r="AX503" s="13" t="s">
        <v>78</v>
      </c>
      <c r="AY503" s="249" t="s">
        <v>153</v>
      </c>
    </row>
    <row r="504" s="13" customFormat="1">
      <c r="A504" s="13"/>
      <c r="B504" s="238"/>
      <c r="C504" s="239"/>
      <c r="D504" s="240" t="s">
        <v>162</v>
      </c>
      <c r="E504" s="241" t="s">
        <v>1</v>
      </c>
      <c r="F504" s="242" t="s">
        <v>953</v>
      </c>
      <c r="G504" s="239"/>
      <c r="H504" s="243">
        <v>7.5999999999999996</v>
      </c>
      <c r="I504" s="244"/>
      <c r="J504" s="239"/>
      <c r="K504" s="239"/>
      <c r="L504" s="245"/>
      <c r="M504" s="246"/>
      <c r="N504" s="247"/>
      <c r="O504" s="247"/>
      <c r="P504" s="247"/>
      <c r="Q504" s="247"/>
      <c r="R504" s="247"/>
      <c r="S504" s="247"/>
      <c r="T504" s="24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9" t="s">
        <v>162</v>
      </c>
      <c r="AU504" s="249" t="s">
        <v>88</v>
      </c>
      <c r="AV504" s="13" t="s">
        <v>88</v>
      </c>
      <c r="AW504" s="13" t="s">
        <v>33</v>
      </c>
      <c r="AX504" s="13" t="s">
        <v>78</v>
      </c>
      <c r="AY504" s="249" t="s">
        <v>153</v>
      </c>
    </row>
    <row r="505" s="2" customFormat="1" ht="24.15" customHeight="1">
      <c r="A505" s="37"/>
      <c r="B505" s="38"/>
      <c r="C505" s="225" t="s">
        <v>954</v>
      </c>
      <c r="D505" s="225" t="s">
        <v>155</v>
      </c>
      <c r="E505" s="226" t="s">
        <v>955</v>
      </c>
      <c r="F505" s="227" t="s">
        <v>956</v>
      </c>
      <c r="G505" s="228" t="s">
        <v>352</v>
      </c>
      <c r="H505" s="229">
        <v>96.319999999999993</v>
      </c>
      <c r="I505" s="230"/>
      <c r="J505" s="231">
        <f>ROUND(I505*H505,0)</f>
        <v>0</v>
      </c>
      <c r="K505" s="227" t="s">
        <v>159</v>
      </c>
      <c r="L505" s="43"/>
      <c r="M505" s="232" t="s">
        <v>1</v>
      </c>
      <c r="N505" s="233" t="s">
        <v>44</v>
      </c>
      <c r="O505" s="90"/>
      <c r="P505" s="234">
        <f>O505*H505</f>
        <v>0</v>
      </c>
      <c r="Q505" s="234">
        <v>0</v>
      </c>
      <c r="R505" s="234">
        <f>Q505*H505</f>
        <v>0</v>
      </c>
      <c r="S505" s="234">
        <v>0.00191</v>
      </c>
      <c r="T505" s="235">
        <f>S505*H505</f>
        <v>0.1839712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6" t="s">
        <v>231</v>
      </c>
      <c r="AT505" s="236" t="s">
        <v>155</v>
      </c>
      <c r="AU505" s="236" t="s">
        <v>88</v>
      </c>
      <c r="AY505" s="16" t="s">
        <v>153</v>
      </c>
      <c r="BE505" s="237">
        <f>IF(N505="základní",J505,0)</f>
        <v>0</v>
      </c>
      <c r="BF505" s="237">
        <f>IF(N505="snížená",J505,0)</f>
        <v>0</v>
      </c>
      <c r="BG505" s="237">
        <f>IF(N505="zákl. přenesená",J505,0)</f>
        <v>0</v>
      </c>
      <c r="BH505" s="237">
        <f>IF(N505="sníž. přenesená",J505,0)</f>
        <v>0</v>
      </c>
      <c r="BI505" s="237">
        <f>IF(N505="nulová",J505,0)</f>
        <v>0</v>
      </c>
      <c r="BJ505" s="16" t="s">
        <v>88</v>
      </c>
      <c r="BK505" s="237">
        <f>ROUND(I505*H505,0)</f>
        <v>0</v>
      </c>
      <c r="BL505" s="16" t="s">
        <v>231</v>
      </c>
      <c r="BM505" s="236" t="s">
        <v>957</v>
      </c>
    </row>
    <row r="506" s="13" customFormat="1">
      <c r="A506" s="13"/>
      <c r="B506" s="238"/>
      <c r="C506" s="239"/>
      <c r="D506" s="240" t="s">
        <v>162</v>
      </c>
      <c r="E506" s="241" t="s">
        <v>1</v>
      </c>
      <c r="F506" s="242" t="s">
        <v>830</v>
      </c>
      <c r="G506" s="239"/>
      <c r="H506" s="243">
        <v>96.319999999999993</v>
      </c>
      <c r="I506" s="244"/>
      <c r="J506" s="239"/>
      <c r="K506" s="239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162</v>
      </c>
      <c r="AU506" s="249" t="s">
        <v>88</v>
      </c>
      <c r="AV506" s="13" t="s">
        <v>88</v>
      </c>
      <c r="AW506" s="13" t="s">
        <v>33</v>
      </c>
      <c r="AX506" s="13" t="s">
        <v>78</v>
      </c>
      <c r="AY506" s="249" t="s">
        <v>153</v>
      </c>
    </row>
    <row r="507" s="2" customFormat="1" ht="16.5" customHeight="1">
      <c r="A507" s="37"/>
      <c r="B507" s="38"/>
      <c r="C507" s="225" t="s">
        <v>958</v>
      </c>
      <c r="D507" s="225" t="s">
        <v>155</v>
      </c>
      <c r="E507" s="226" t="s">
        <v>959</v>
      </c>
      <c r="F507" s="227" t="s">
        <v>960</v>
      </c>
      <c r="G507" s="228" t="s">
        <v>352</v>
      </c>
      <c r="H507" s="229">
        <v>335.86000000000001</v>
      </c>
      <c r="I507" s="230"/>
      <c r="J507" s="231">
        <f>ROUND(I507*H507,0)</f>
        <v>0</v>
      </c>
      <c r="K507" s="227" t="s">
        <v>159</v>
      </c>
      <c r="L507" s="43"/>
      <c r="M507" s="232" t="s">
        <v>1</v>
      </c>
      <c r="N507" s="233" t="s">
        <v>44</v>
      </c>
      <c r="O507" s="90"/>
      <c r="P507" s="234">
        <f>O507*H507</f>
        <v>0</v>
      </c>
      <c r="Q507" s="234">
        <v>0</v>
      </c>
      <c r="R507" s="234">
        <f>Q507*H507</f>
        <v>0</v>
      </c>
      <c r="S507" s="234">
        <v>0.00167</v>
      </c>
      <c r="T507" s="235">
        <f>S507*H507</f>
        <v>0.5608862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36" t="s">
        <v>231</v>
      </c>
      <c r="AT507" s="236" t="s">
        <v>155</v>
      </c>
      <c r="AU507" s="236" t="s">
        <v>88</v>
      </c>
      <c r="AY507" s="16" t="s">
        <v>153</v>
      </c>
      <c r="BE507" s="237">
        <f>IF(N507="základní",J507,0)</f>
        <v>0</v>
      </c>
      <c r="BF507" s="237">
        <f>IF(N507="snížená",J507,0)</f>
        <v>0</v>
      </c>
      <c r="BG507" s="237">
        <f>IF(N507="zákl. přenesená",J507,0)</f>
        <v>0</v>
      </c>
      <c r="BH507" s="237">
        <f>IF(N507="sníž. přenesená",J507,0)</f>
        <v>0</v>
      </c>
      <c r="BI507" s="237">
        <f>IF(N507="nulová",J507,0)</f>
        <v>0</v>
      </c>
      <c r="BJ507" s="16" t="s">
        <v>88</v>
      </c>
      <c r="BK507" s="237">
        <f>ROUND(I507*H507,0)</f>
        <v>0</v>
      </c>
      <c r="BL507" s="16" t="s">
        <v>231</v>
      </c>
      <c r="BM507" s="236" t="s">
        <v>961</v>
      </c>
    </row>
    <row r="508" s="13" customFormat="1">
      <c r="A508" s="13"/>
      <c r="B508" s="238"/>
      <c r="C508" s="239"/>
      <c r="D508" s="240" t="s">
        <v>162</v>
      </c>
      <c r="E508" s="241" t="s">
        <v>1</v>
      </c>
      <c r="F508" s="242" t="s">
        <v>962</v>
      </c>
      <c r="G508" s="239"/>
      <c r="H508" s="243">
        <v>240.80000000000001</v>
      </c>
      <c r="I508" s="244"/>
      <c r="J508" s="239"/>
      <c r="K508" s="239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162</v>
      </c>
      <c r="AU508" s="249" t="s">
        <v>88</v>
      </c>
      <c r="AV508" s="13" t="s">
        <v>88</v>
      </c>
      <c r="AW508" s="13" t="s">
        <v>33</v>
      </c>
      <c r="AX508" s="13" t="s">
        <v>78</v>
      </c>
      <c r="AY508" s="249" t="s">
        <v>153</v>
      </c>
    </row>
    <row r="509" s="13" customFormat="1">
      <c r="A509" s="13"/>
      <c r="B509" s="238"/>
      <c r="C509" s="239"/>
      <c r="D509" s="240" t="s">
        <v>162</v>
      </c>
      <c r="E509" s="241" t="s">
        <v>1</v>
      </c>
      <c r="F509" s="242" t="s">
        <v>963</v>
      </c>
      <c r="G509" s="239"/>
      <c r="H509" s="243">
        <v>64.959999999999994</v>
      </c>
      <c r="I509" s="244"/>
      <c r="J509" s="239"/>
      <c r="K509" s="239"/>
      <c r="L509" s="245"/>
      <c r="M509" s="246"/>
      <c r="N509" s="247"/>
      <c r="O509" s="247"/>
      <c r="P509" s="247"/>
      <c r="Q509" s="247"/>
      <c r="R509" s="247"/>
      <c r="S509" s="247"/>
      <c r="T509" s="24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9" t="s">
        <v>162</v>
      </c>
      <c r="AU509" s="249" t="s">
        <v>88</v>
      </c>
      <c r="AV509" s="13" t="s">
        <v>88</v>
      </c>
      <c r="AW509" s="13" t="s">
        <v>33</v>
      </c>
      <c r="AX509" s="13" t="s">
        <v>78</v>
      </c>
      <c r="AY509" s="249" t="s">
        <v>153</v>
      </c>
    </row>
    <row r="510" s="13" customFormat="1">
      <c r="A510" s="13"/>
      <c r="B510" s="238"/>
      <c r="C510" s="239"/>
      <c r="D510" s="240" t="s">
        <v>162</v>
      </c>
      <c r="E510" s="241" t="s">
        <v>1</v>
      </c>
      <c r="F510" s="242" t="s">
        <v>964</v>
      </c>
      <c r="G510" s="239"/>
      <c r="H510" s="243">
        <v>30.100000000000001</v>
      </c>
      <c r="I510" s="244"/>
      <c r="J510" s="239"/>
      <c r="K510" s="239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162</v>
      </c>
      <c r="AU510" s="249" t="s">
        <v>88</v>
      </c>
      <c r="AV510" s="13" t="s">
        <v>88</v>
      </c>
      <c r="AW510" s="13" t="s">
        <v>33</v>
      </c>
      <c r="AX510" s="13" t="s">
        <v>78</v>
      </c>
      <c r="AY510" s="249" t="s">
        <v>153</v>
      </c>
    </row>
    <row r="511" s="2" customFormat="1" ht="21.75" customHeight="1">
      <c r="A511" s="37"/>
      <c r="B511" s="38"/>
      <c r="C511" s="225" t="s">
        <v>965</v>
      </c>
      <c r="D511" s="225" t="s">
        <v>155</v>
      </c>
      <c r="E511" s="226" t="s">
        <v>966</v>
      </c>
      <c r="F511" s="227" t="s">
        <v>967</v>
      </c>
      <c r="G511" s="228" t="s">
        <v>352</v>
      </c>
      <c r="H511" s="229">
        <v>144</v>
      </c>
      <c r="I511" s="230"/>
      <c r="J511" s="231">
        <f>ROUND(I511*H511,0)</f>
        <v>0</v>
      </c>
      <c r="K511" s="227" t="s">
        <v>159</v>
      </c>
      <c r="L511" s="43"/>
      <c r="M511" s="232" t="s">
        <v>1</v>
      </c>
      <c r="N511" s="233" t="s">
        <v>44</v>
      </c>
      <c r="O511" s="90"/>
      <c r="P511" s="234">
        <f>O511*H511</f>
        <v>0</v>
      </c>
      <c r="Q511" s="234">
        <v>0.00182</v>
      </c>
      <c r="R511" s="234">
        <f>Q511*H511</f>
        <v>0.26207999999999998</v>
      </c>
      <c r="S511" s="234">
        <v>0</v>
      </c>
      <c r="T511" s="235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36" t="s">
        <v>231</v>
      </c>
      <c r="AT511" s="236" t="s">
        <v>155</v>
      </c>
      <c r="AU511" s="236" t="s">
        <v>88</v>
      </c>
      <c r="AY511" s="16" t="s">
        <v>153</v>
      </c>
      <c r="BE511" s="237">
        <f>IF(N511="základní",J511,0)</f>
        <v>0</v>
      </c>
      <c r="BF511" s="237">
        <f>IF(N511="snížená",J511,0)</f>
        <v>0</v>
      </c>
      <c r="BG511" s="237">
        <f>IF(N511="zákl. přenesená",J511,0)</f>
        <v>0</v>
      </c>
      <c r="BH511" s="237">
        <f>IF(N511="sníž. přenesená",J511,0)</f>
        <v>0</v>
      </c>
      <c r="BI511" s="237">
        <f>IF(N511="nulová",J511,0)</f>
        <v>0</v>
      </c>
      <c r="BJ511" s="16" t="s">
        <v>88</v>
      </c>
      <c r="BK511" s="237">
        <f>ROUND(I511*H511,0)</f>
        <v>0</v>
      </c>
      <c r="BL511" s="16" t="s">
        <v>231</v>
      </c>
      <c r="BM511" s="236" t="s">
        <v>968</v>
      </c>
    </row>
    <row r="512" s="13" customFormat="1">
      <c r="A512" s="13"/>
      <c r="B512" s="238"/>
      <c r="C512" s="239"/>
      <c r="D512" s="240" t="s">
        <v>162</v>
      </c>
      <c r="E512" s="241" t="s">
        <v>1</v>
      </c>
      <c r="F512" s="242" t="s">
        <v>952</v>
      </c>
      <c r="G512" s="239"/>
      <c r="H512" s="243">
        <v>144</v>
      </c>
      <c r="I512" s="244"/>
      <c r="J512" s="239"/>
      <c r="K512" s="239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162</v>
      </c>
      <c r="AU512" s="249" t="s">
        <v>88</v>
      </c>
      <c r="AV512" s="13" t="s">
        <v>88</v>
      </c>
      <c r="AW512" s="13" t="s">
        <v>33</v>
      </c>
      <c r="AX512" s="13" t="s">
        <v>78</v>
      </c>
      <c r="AY512" s="249" t="s">
        <v>153</v>
      </c>
    </row>
    <row r="513" s="2" customFormat="1" ht="33" customHeight="1">
      <c r="A513" s="37"/>
      <c r="B513" s="38"/>
      <c r="C513" s="225" t="s">
        <v>969</v>
      </c>
      <c r="D513" s="225" t="s">
        <v>155</v>
      </c>
      <c r="E513" s="226" t="s">
        <v>970</v>
      </c>
      <c r="F513" s="227" t="s">
        <v>971</v>
      </c>
      <c r="G513" s="228" t="s">
        <v>158</v>
      </c>
      <c r="H513" s="229">
        <v>8.4000000000000004</v>
      </c>
      <c r="I513" s="230"/>
      <c r="J513" s="231">
        <f>ROUND(I513*H513,0)</f>
        <v>0</v>
      </c>
      <c r="K513" s="227" t="s">
        <v>159</v>
      </c>
      <c r="L513" s="43"/>
      <c r="M513" s="232" t="s">
        <v>1</v>
      </c>
      <c r="N513" s="233" t="s">
        <v>44</v>
      </c>
      <c r="O513" s="90"/>
      <c r="P513" s="234">
        <f>O513*H513</f>
        <v>0</v>
      </c>
      <c r="Q513" s="234">
        <v>0.0066100000000000004</v>
      </c>
      <c r="R513" s="234">
        <f>Q513*H513</f>
        <v>0.055524000000000004</v>
      </c>
      <c r="S513" s="234">
        <v>0</v>
      </c>
      <c r="T513" s="235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36" t="s">
        <v>231</v>
      </c>
      <c r="AT513" s="236" t="s">
        <v>155</v>
      </c>
      <c r="AU513" s="236" t="s">
        <v>88</v>
      </c>
      <c r="AY513" s="16" t="s">
        <v>153</v>
      </c>
      <c r="BE513" s="237">
        <f>IF(N513="základní",J513,0)</f>
        <v>0</v>
      </c>
      <c r="BF513" s="237">
        <f>IF(N513="snížená",J513,0)</f>
        <v>0</v>
      </c>
      <c r="BG513" s="237">
        <f>IF(N513="zákl. přenesená",J513,0)</f>
        <v>0</v>
      </c>
      <c r="BH513" s="237">
        <f>IF(N513="sníž. přenesená",J513,0)</f>
        <v>0</v>
      </c>
      <c r="BI513" s="237">
        <f>IF(N513="nulová",J513,0)</f>
        <v>0</v>
      </c>
      <c r="BJ513" s="16" t="s">
        <v>88</v>
      </c>
      <c r="BK513" s="237">
        <f>ROUND(I513*H513,0)</f>
        <v>0</v>
      </c>
      <c r="BL513" s="16" t="s">
        <v>231</v>
      </c>
      <c r="BM513" s="236" t="s">
        <v>972</v>
      </c>
    </row>
    <row r="514" s="13" customFormat="1">
      <c r="A514" s="13"/>
      <c r="B514" s="238"/>
      <c r="C514" s="239"/>
      <c r="D514" s="240" t="s">
        <v>162</v>
      </c>
      <c r="E514" s="241" t="s">
        <v>1</v>
      </c>
      <c r="F514" s="242" t="s">
        <v>973</v>
      </c>
      <c r="G514" s="239"/>
      <c r="H514" s="243">
        <v>8.4000000000000004</v>
      </c>
      <c r="I514" s="244"/>
      <c r="J514" s="239"/>
      <c r="K514" s="239"/>
      <c r="L514" s="245"/>
      <c r="M514" s="246"/>
      <c r="N514" s="247"/>
      <c r="O514" s="247"/>
      <c r="P514" s="247"/>
      <c r="Q514" s="247"/>
      <c r="R514" s="247"/>
      <c r="S514" s="247"/>
      <c r="T514" s="24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9" t="s">
        <v>162</v>
      </c>
      <c r="AU514" s="249" t="s">
        <v>88</v>
      </c>
      <c r="AV514" s="13" t="s">
        <v>88</v>
      </c>
      <c r="AW514" s="13" t="s">
        <v>33</v>
      </c>
      <c r="AX514" s="13" t="s">
        <v>78</v>
      </c>
      <c r="AY514" s="249" t="s">
        <v>153</v>
      </c>
    </row>
    <row r="515" s="2" customFormat="1" ht="24.15" customHeight="1">
      <c r="A515" s="37"/>
      <c r="B515" s="38"/>
      <c r="C515" s="225" t="s">
        <v>974</v>
      </c>
      <c r="D515" s="225" t="s">
        <v>155</v>
      </c>
      <c r="E515" s="226" t="s">
        <v>975</v>
      </c>
      <c r="F515" s="227" t="s">
        <v>976</v>
      </c>
      <c r="G515" s="228" t="s">
        <v>158</v>
      </c>
      <c r="H515" s="229">
        <v>2.73</v>
      </c>
      <c r="I515" s="230"/>
      <c r="J515" s="231">
        <f>ROUND(I515*H515,0)</f>
        <v>0</v>
      </c>
      <c r="K515" s="227" t="s">
        <v>159</v>
      </c>
      <c r="L515" s="43"/>
      <c r="M515" s="232" t="s">
        <v>1</v>
      </c>
      <c r="N515" s="233" t="s">
        <v>44</v>
      </c>
      <c r="O515" s="90"/>
      <c r="P515" s="234">
        <f>O515*H515</f>
        <v>0</v>
      </c>
      <c r="Q515" s="234">
        <v>0.0066</v>
      </c>
      <c r="R515" s="234">
        <f>Q515*H515</f>
        <v>0.018017999999999999</v>
      </c>
      <c r="S515" s="234">
        <v>0</v>
      </c>
      <c r="T515" s="235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6" t="s">
        <v>231</v>
      </c>
      <c r="AT515" s="236" t="s">
        <v>155</v>
      </c>
      <c r="AU515" s="236" t="s">
        <v>88</v>
      </c>
      <c r="AY515" s="16" t="s">
        <v>153</v>
      </c>
      <c r="BE515" s="237">
        <f>IF(N515="základní",J515,0)</f>
        <v>0</v>
      </c>
      <c r="BF515" s="237">
        <f>IF(N515="snížená",J515,0)</f>
        <v>0</v>
      </c>
      <c r="BG515" s="237">
        <f>IF(N515="zákl. přenesená",J515,0)</f>
        <v>0</v>
      </c>
      <c r="BH515" s="237">
        <f>IF(N515="sníž. přenesená",J515,0)</f>
        <v>0</v>
      </c>
      <c r="BI515" s="237">
        <f>IF(N515="nulová",J515,0)</f>
        <v>0</v>
      </c>
      <c r="BJ515" s="16" t="s">
        <v>88</v>
      </c>
      <c r="BK515" s="237">
        <f>ROUND(I515*H515,0)</f>
        <v>0</v>
      </c>
      <c r="BL515" s="16" t="s">
        <v>231</v>
      </c>
      <c r="BM515" s="236" t="s">
        <v>977</v>
      </c>
    </row>
    <row r="516" s="13" customFormat="1">
      <c r="A516" s="13"/>
      <c r="B516" s="238"/>
      <c r="C516" s="239"/>
      <c r="D516" s="240" t="s">
        <v>162</v>
      </c>
      <c r="E516" s="241" t="s">
        <v>1</v>
      </c>
      <c r="F516" s="242" t="s">
        <v>978</v>
      </c>
      <c r="G516" s="239"/>
      <c r="H516" s="243">
        <v>2.73</v>
      </c>
      <c r="I516" s="244"/>
      <c r="J516" s="239"/>
      <c r="K516" s="239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162</v>
      </c>
      <c r="AU516" s="249" t="s">
        <v>88</v>
      </c>
      <c r="AV516" s="13" t="s">
        <v>88</v>
      </c>
      <c r="AW516" s="13" t="s">
        <v>33</v>
      </c>
      <c r="AX516" s="13" t="s">
        <v>78</v>
      </c>
      <c r="AY516" s="249" t="s">
        <v>153</v>
      </c>
    </row>
    <row r="517" s="2" customFormat="1" ht="21.75" customHeight="1">
      <c r="A517" s="37"/>
      <c r="B517" s="38"/>
      <c r="C517" s="225" t="s">
        <v>979</v>
      </c>
      <c r="D517" s="225" t="s">
        <v>155</v>
      </c>
      <c r="E517" s="226" t="s">
        <v>980</v>
      </c>
      <c r="F517" s="227" t="s">
        <v>981</v>
      </c>
      <c r="G517" s="228" t="s">
        <v>352</v>
      </c>
      <c r="H517" s="229">
        <v>370.31</v>
      </c>
      <c r="I517" s="230"/>
      <c r="J517" s="231">
        <f>ROUND(I517*H517,0)</f>
        <v>0</v>
      </c>
      <c r="K517" s="227" t="s">
        <v>159</v>
      </c>
      <c r="L517" s="43"/>
      <c r="M517" s="232" t="s">
        <v>1</v>
      </c>
      <c r="N517" s="233" t="s">
        <v>44</v>
      </c>
      <c r="O517" s="90"/>
      <c r="P517" s="234">
        <f>O517*H517</f>
        <v>0</v>
      </c>
      <c r="Q517" s="234">
        <v>4.0000000000000003E-05</v>
      </c>
      <c r="R517" s="234">
        <f>Q517*H517</f>
        <v>0.014812400000000002</v>
      </c>
      <c r="S517" s="234">
        <v>0</v>
      </c>
      <c r="T517" s="235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6" t="s">
        <v>231</v>
      </c>
      <c r="AT517" s="236" t="s">
        <v>155</v>
      </c>
      <c r="AU517" s="236" t="s">
        <v>88</v>
      </c>
      <c r="AY517" s="16" t="s">
        <v>153</v>
      </c>
      <c r="BE517" s="237">
        <f>IF(N517="základní",J517,0)</f>
        <v>0</v>
      </c>
      <c r="BF517" s="237">
        <f>IF(N517="snížená",J517,0)</f>
        <v>0</v>
      </c>
      <c r="BG517" s="237">
        <f>IF(N517="zákl. přenesená",J517,0)</f>
        <v>0</v>
      </c>
      <c r="BH517" s="237">
        <f>IF(N517="sníž. přenesená",J517,0)</f>
        <v>0</v>
      </c>
      <c r="BI517" s="237">
        <f>IF(N517="nulová",J517,0)</f>
        <v>0</v>
      </c>
      <c r="BJ517" s="16" t="s">
        <v>88</v>
      </c>
      <c r="BK517" s="237">
        <f>ROUND(I517*H517,0)</f>
        <v>0</v>
      </c>
      <c r="BL517" s="16" t="s">
        <v>231</v>
      </c>
      <c r="BM517" s="236" t="s">
        <v>982</v>
      </c>
    </row>
    <row r="518" s="13" customFormat="1">
      <c r="A518" s="13"/>
      <c r="B518" s="238"/>
      <c r="C518" s="239"/>
      <c r="D518" s="240" t="s">
        <v>162</v>
      </c>
      <c r="E518" s="241" t="s">
        <v>1</v>
      </c>
      <c r="F518" s="242" t="s">
        <v>962</v>
      </c>
      <c r="G518" s="239"/>
      <c r="H518" s="243">
        <v>240.80000000000001</v>
      </c>
      <c r="I518" s="244"/>
      <c r="J518" s="239"/>
      <c r="K518" s="239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162</v>
      </c>
      <c r="AU518" s="249" t="s">
        <v>88</v>
      </c>
      <c r="AV518" s="13" t="s">
        <v>88</v>
      </c>
      <c r="AW518" s="13" t="s">
        <v>33</v>
      </c>
      <c r="AX518" s="13" t="s">
        <v>78</v>
      </c>
      <c r="AY518" s="249" t="s">
        <v>153</v>
      </c>
    </row>
    <row r="519" s="13" customFormat="1">
      <c r="A519" s="13"/>
      <c r="B519" s="238"/>
      <c r="C519" s="239"/>
      <c r="D519" s="240" t="s">
        <v>162</v>
      </c>
      <c r="E519" s="241" t="s">
        <v>1</v>
      </c>
      <c r="F519" s="242" t="s">
        <v>963</v>
      </c>
      <c r="G519" s="239"/>
      <c r="H519" s="243">
        <v>64.959999999999994</v>
      </c>
      <c r="I519" s="244"/>
      <c r="J519" s="239"/>
      <c r="K519" s="239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162</v>
      </c>
      <c r="AU519" s="249" t="s">
        <v>88</v>
      </c>
      <c r="AV519" s="13" t="s">
        <v>88</v>
      </c>
      <c r="AW519" s="13" t="s">
        <v>33</v>
      </c>
      <c r="AX519" s="13" t="s">
        <v>78</v>
      </c>
      <c r="AY519" s="249" t="s">
        <v>153</v>
      </c>
    </row>
    <row r="520" s="13" customFormat="1">
      <c r="A520" s="13"/>
      <c r="B520" s="238"/>
      <c r="C520" s="239"/>
      <c r="D520" s="240" t="s">
        <v>162</v>
      </c>
      <c r="E520" s="241" t="s">
        <v>1</v>
      </c>
      <c r="F520" s="242" t="s">
        <v>964</v>
      </c>
      <c r="G520" s="239"/>
      <c r="H520" s="243">
        <v>30.100000000000001</v>
      </c>
      <c r="I520" s="244"/>
      <c r="J520" s="239"/>
      <c r="K520" s="239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162</v>
      </c>
      <c r="AU520" s="249" t="s">
        <v>88</v>
      </c>
      <c r="AV520" s="13" t="s">
        <v>88</v>
      </c>
      <c r="AW520" s="13" t="s">
        <v>33</v>
      </c>
      <c r="AX520" s="13" t="s">
        <v>78</v>
      </c>
      <c r="AY520" s="249" t="s">
        <v>153</v>
      </c>
    </row>
    <row r="521" s="13" customFormat="1">
      <c r="A521" s="13"/>
      <c r="B521" s="238"/>
      <c r="C521" s="239"/>
      <c r="D521" s="240" t="s">
        <v>162</v>
      </c>
      <c r="E521" s="241" t="s">
        <v>1</v>
      </c>
      <c r="F521" s="242" t="s">
        <v>983</v>
      </c>
      <c r="G521" s="239"/>
      <c r="H521" s="243">
        <v>34.450000000000003</v>
      </c>
      <c r="I521" s="244"/>
      <c r="J521" s="239"/>
      <c r="K521" s="239"/>
      <c r="L521" s="245"/>
      <c r="M521" s="246"/>
      <c r="N521" s="247"/>
      <c r="O521" s="247"/>
      <c r="P521" s="247"/>
      <c r="Q521" s="247"/>
      <c r="R521" s="247"/>
      <c r="S521" s="247"/>
      <c r="T521" s="24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9" t="s">
        <v>162</v>
      </c>
      <c r="AU521" s="249" t="s">
        <v>88</v>
      </c>
      <c r="AV521" s="13" t="s">
        <v>88</v>
      </c>
      <c r="AW521" s="13" t="s">
        <v>33</v>
      </c>
      <c r="AX521" s="13" t="s">
        <v>78</v>
      </c>
      <c r="AY521" s="249" t="s">
        <v>153</v>
      </c>
    </row>
    <row r="522" s="2" customFormat="1" ht="24.15" customHeight="1">
      <c r="A522" s="37"/>
      <c r="B522" s="38"/>
      <c r="C522" s="250" t="s">
        <v>984</v>
      </c>
      <c r="D522" s="250" t="s">
        <v>232</v>
      </c>
      <c r="E522" s="251" t="s">
        <v>985</v>
      </c>
      <c r="F522" s="252" t="s">
        <v>986</v>
      </c>
      <c r="G522" s="253" t="s">
        <v>352</v>
      </c>
      <c r="H522" s="254">
        <v>92.760000000000005</v>
      </c>
      <c r="I522" s="255"/>
      <c r="J522" s="256">
        <f>ROUND(I522*H522,0)</f>
        <v>0</v>
      </c>
      <c r="K522" s="252" t="s">
        <v>1</v>
      </c>
      <c r="L522" s="257"/>
      <c r="M522" s="258" t="s">
        <v>1</v>
      </c>
      <c r="N522" s="259" t="s">
        <v>44</v>
      </c>
      <c r="O522" s="90"/>
      <c r="P522" s="234">
        <f>O522*H522</f>
        <v>0</v>
      </c>
      <c r="Q522" s="234">
        <v>0</v>
      </c>
      <c r="R522" s="234">
        <f>Q522*H522</f>
        <v>0</v>
      </c>
      <c r="S522" s="234">
        <v>0</v>
      </c>
      <c r="T522" s="235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36" t="s">
        <v>319</v>
      </c>
      <c r="AT522" s="236" t="s">
        <v>232</v>
      </c>
      <c r="AU522" s="236" t="s">
        <v>88</v>
      </c>
      <c r="AY522" s="16" t="s">
        <v>153</v>
      </c>
      <c r="BE522" s="237">
        <f>IF(N522="základní",J522,0)</f>
        <v>0</v>
      </c>
      <c r="BF522" s="237">
        <f>IF(N522="snížená",J522,0)</f>
        <v>0</v>
      </c>
      <c r="BG522" s="237">
        <f>IF(N522="zákl. přenesená",J522,0)</f>
        <v>0</v>
      </c>
      <c r="BH522" s="237">
        <f>IF(N522="sníž. přenesená",J522,0)</f>
        <v>0</v>
      </c>
      <c r="BI522" s="237">
        <f>IF(N522="nulová",J522,0)</f>
        <v>0</v>
      </c>
      <c r="BJ522" s="16" t="s">
        <v>88</v>
      </c>
      <c r="BK522" s="237">
        <f>ROUND(I522*H522,0)</f>
        <v>0</v>
      </c>
      <c r="BL522" s="16" t="s">
        <v>231</v>
      </c>
      <c r="BM522" s="236" t="s">
        <v>987</v>
      </c>
    </row>
    <row r="523" s="13" customFormat="1">
      <c r="A523" s="13"/>
      <c r="B523" s="238"/>
      <c r="C523" s="239"/>
      <c r="D523" s="240" t="s">
        <v>162</v>
      </c>
      <c r="E523" s="241" t="s">
        <v>1</v>
      </c>
      <c r="F523" s="242" t="s">
        <v>988</v>
      </c>
      <c r="G523" s="239"/>
      <c r="H523" s="243">
        <v>63.359999999999999</v>
      </c>
      <c r="I523" s="244"/>
      <c r="J523" s="239"/>
      <c r="K523" s="239"/>
      <c r="L523" s="245"/>
      <c r="M523" s="246"/>
      <c r="N523" s="247"/>
      <c r="O523" s="247"/>
      <c r="P523" s="247"/>
      <c r="Q523" s="247"/>
      <c r="R523" s="247"/>
      <c r="S523" s="247"/>
      <c r="T523" s="24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9" t="s">
        <v>162</v>
      </c>
      <c r="AU523" s="249" t="s">
        <v>88</v>
      </c>
      <c r="AV523" s="13" t="s">
        <v>88</v>
      </c>
      <c r="AW523" s="13" t="s">
        <v>33</v>
      </c>
      <c r="AX523" s="13" t="s">
        <v>78</v>
      </c>
      <c r="AY523" s="249" t="s">
        <v>153</v>
      </c>
    </row>
    <row r="524" s="13" customFormat="1">
      <c r="A524" s="13"/>
      <c r="B524" s="238"/>
      <c r="C524" s="239"/>
      <c r="D524" s="240" t="s">
        <v>162</v>
      </c>
      <c r="E524" s="241" t="s">
        <v>1</v>
      </c>
      <c r="F524" s="242" t="s">
        <v>989</v>
      </c>
      <c r="G524" s="239"/>
      <c r="H524" s="243">
        <v>29.399999999999999</v>
      </c>
      <c r="I524" s="244"/>
      <c r="J524" s="239"/>
      <c r="K524" s="239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162</v>
      </c>
      <c r="AU524" s="249" t="s">
        <v>88</v>
      </c>
      <c r="AV524" s="13" t="s">
        <v>88</v>
      </c>
      <c r="AW524" s="13" t="s">
        <v>33</v>
      </c>
      <c r="AX524" s="13" t="s">
        <v>78</v>
      </c>
      <c r="AY524" s="249" t="s">
        <v>153</v>
      </c>
    </row>
    <row r="525" s="2" customFormat="1" ht="24.15" customHeight="1">
      <c r="A525" s="37"/>
      <c r="B525" s="38"/>
      <c r="C525" s="250" t="s">
        <v>990</v>
      </c>
      <c r="D525" s="250" t="s">
        <v>232</v>
      </c>
      <c r="E525" s="251" t="s">
        <v>991</v>
      </c>
      <c r="F525" s="252" t="s">
        <v>992</v>
      </c>
      <c r="G525" s="253" t="s">
        <v>993</v>
      </c>
      <c r="H525" s="254">
        <v>46</v>
      </c>
      <c r="I525" s="255"/>
      <c r="J525" s="256">
        <f>ROUND(I525*H525,0)</f>
        <v>0</v>
      </c>
      <c r="K525" s="252" t="s">
        <v>1</v>
      </c>
      <c r="L525" s="257"/>
      <c r="M525" s="258" t="s">
        <v>1</v>
      </c>
      <c r="N525" s="259" t="s">
        <v>44</v>
      </c>
      <c r="O525" s="90"/>
      <c r="P525" s="234">
        <f>O525*H525</f>
        <v>0</v>
      </c>
      <c r="Q525" s="234">
        <v>0</v>
      </c>
      <c r="R525" s="234">
        <f>Q525*H525</f>
        <v>0</v>
      </c>
      <c r="S525" s="234">
        <v>0</v>
      </c>
      <c r="T525" s="235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6" t="s">
        <v>319</v>
      </c>
      <c r="AT525" s="236" t="s">
        <v>232</v>
      </c>
      <c r="AU525" s="236" t="s">
        <v>88</v>
      </c>
      <c r="AY525" s="16" t="s">
        <v>153</v>
      </c>
      <c r="BE525" s="237">
        <f>IF(N525="základní",J525,0)</f>
        <v>0</v>
      </c>
      <c r="BF525" s="237">
        <f>IF(N525="snížená",J525,0)</f>
        <v>0</v>
      </c>
      <c r="BG525" s="237">
        <f>IF(N525="zákl. přenesená",J525,0)</f>
        <v>0</v>
      </c>
      <c r="BH525" s="237">
        <f>IF(N525="sníž. přenesená",J525,0)</f>
        <v>0</v>
      </c>
      <c r="BI525" s="237">
        <f>IF(N525="nulová",J525,0)</f>
        <v>0</v>
      </c>
      <c r="BJ525" s="16" t="s">
        <v>88</v>
      </c>
      <c r="BK525" s="237">
        <f>ROUND(I525*H525,0)</f>
        <v>0</v>
      </c>
      <c r="BL525" s="16" t="s">
        <v>231</v>
      </c>
      <c r="BM525" s="236" t="s">
        <v>994</v>
      </c>
    </row>
    <row r="526" s="13" customFormat="1">
      <c r="A526" s="13"/>
      <c r="B526" s="238"/>
      <c r="C526" s="239"/>
      <c r="D526" s="240" t="s">
        <v>162</v>
      </c>
      <c r="E526" s="241" t="s">
        <v>1</v>
      </c>
      <c r="F526" s="242" t="s">
        <v>995</v>
      </c>
      <c r="G526" s="239"/>
      <c r="H526" s="243">
        <v>46</v>
      </c>
      <c r="I526" s="244"/>
      <c r="J526" s="239"/>
      <c r="K526" s="239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162</v>
      </c>
      <c r="AU526" s="249" t="s">
        <v>88</v>
      </c>
      <c r="AV526" s="13" t="s">
        <v>88</v>
      </c>
      <c r="AW526" s="13" t="s">
        <v>33</v>
      </c>
      <c r="AX526" s="13" t="s">
        <v>78</v>
      </c>
      <c r="AY526" s="249" t="s">
        <v>153</v>
      </c>
    </row>
    <row r="527" s="2" customFormat="1" ht="24.15" customHeight="1">
      <c r="A527" s="37"/>
      <c r="B527" s="38"/>
      <c r="C527" s="250" t="s">
        <v>996</v>
      </c>
      <c r="D527" s="250" t="s">
        <v>232</v>
      </c>
      <c r="E527" s="251" t="s">
        <v>997</v>
      </c>
      <c r="F527" s="252" t="s">
        <v>998</v>
      </c>
      <c r="G527" s="253" t="s">
        <v>352</v>
      </c>
      <c r="H527" s="254">
        <v>235.19999999999999</v>
      </c>
      <c r="I527" s="255"/>
      <c r="J527" s="256">
        <f>ROUND(I527*H527,0)</f>
        <v>0</v>
      </c>
      <c r="K527" s="252" t="s">
        <v>1</v>
      </c>
      <c r="L527" s="257"/>
      <c r="M527" s="258" t="s">
        <v>1</v>
      </c>
      <c r="N527" s="259" t="s">
        <v>44</v>
      </c>
      <c r="O527" s="90"/>
      <c r="P527" s="234">
        <f>O527*H527</f>
        <v>0</v>
      </c>
      <c r="Q527" s="234">
        <v>0</v>
      </c>
      <c r="R527" s="234">
        <f>Q527*H527</f>
        <v>0</v>
      </c>
      <c r="S527" s="234">
        <v>0</v>
      </c>
      <c r="T527" s="235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36" t="s">
        <v>319</v>
      </c>
      <c r="AT527" s="236" t="s">
        <v>232</v>
      </c>
      <c r="AU527" s="236" t="s">
        <v>88</v>
      </c>
      <c r="AY527" s="16" t="s">
        <v>153</v>
      </c>
      <c r="BE527" s="237">
        <f>IF(N527="základní",J527,0)</f>
        <v>0</v>
      </c>
      <c r="BF527" s="237">
        <f>IF(N527="snížená",J527,0)</f>
        <v>0</v>
      </c>
      <c r="BG527" s="237">
        <f>IF(N527="zákl. přenesená",J527,0)</f>
        <v>0</v>
      </c>
      <c r="BH527" s="237">
        <f>IF(N527="sníž. přenesená",J527,0)</f>
        <v>0</v>
      </c>
      <c r="BI527" s="237">
        <f>IF(N527="nulová",J527,0)</f>
        <v>0</v>
      </c>
      <c r="BJ527" s="16" t="s">
        <v>88</v>
      </c>
      <c r="BK527" s="237">
        <f>ROUND(I527*H527,0)</f>
        <v>0</v>
      </c>
      <c r="BL527" s="16" t="s">
        <v>231</v>
      </c>
      <c r="BM527" s="236" t="s">
        <v>999</v>
      </c>
    </row>
    <row r="528" s="13" customFormat="1">
      <c r="A528" s="13"/>
      <c r="B528" s="238"/>
      <c r="C528" s="239"/>
      <c r="D528" s="240" t="s">
        <v>162</v>
      </c>
      <c r="E528" s="241" t="s">
        <v>1</v>
      </c>
      <c r="F528" s="242" t="s">
        <v>1000</v>
      </c>
      <c r="G528" s="239"/>
      <c r="H528" s="243">
        <v>235.19999999999999</v>
      </c>
      <c r="I528" s="244"/>
      <c r="J528" s="239"/>
      <c r="K528" s="239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162</v>
      </c>
      <c r="AU528" s="249" t="s">
        <v>88</v>
      </c>
      <c r="AV528" s="13" t="s">
        <v>88</v>
      </c>
      <c r="AW528" s="13" t="s">
        <v>33</v>
      </c>
      <c r="AX528" s="13" t="s">
        <v>78</v>
      </c>
      <c r="AY528" s="249" t="s">
        <v>153</v>
      </c>
    </row>
    <row r="529" s="2" customFormat="1" ht="24.15" customHeight="1">
      <c r="A529" s="37"/>
      <c r="B529" s="38"/>
      <c r="C529" s="250" t="s">
        <v>1001</v>
      </c>
      <c r="D529" s="250" t="s">
        <v>232</v>
      </c>
      <c r="E529" s="251" t="s">
        <v>1002</v>
      </c>
      <c r="F529" s="252" t="s">
        <v>1003</v>
      </c>
      <c r="G529" s="253" t="s">
        <v>993</v>
      </c>
      <c r="H529" s="254">
        <v>112</v>
      </c>
      <c r="I529" s="255"/>
      <c r="J529" s="256">
        <f>ROUND(I529*H529,0)</f>
        <v>0</v>
      </c>
      <c r="K529" s="252" t="s">
        <v>1</v>
      </c>
      <c r="L529" s="257"/>
      <c r="M529" s="258" t="s">
        <v>1</v>
      </c>
      <c r="N529" s="259" t="s">
        <v>44</v>
      </c>
      <c r="O529" s="90"/>
      <c r="P529" s="234">
        <f>O529*H529</f>
        <v>0</v>
      </c>
      <c r="Q529" s="234">
        <v>0</v>
      </c>
      <c r="R529" s="234">
        <f>Q529*H529</f>
        <v>0</v>
      </c>
      <c r="S529" s="234">
        <v>0</v>
      </c>
      <c r="T529" s="235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36" t="s">
        <v>319</v>
      </c>
      <c r="AT529" s="236" t="s">
        <v>232</v>
      </c>
      <c r="AU529" s="236" t="s">
        <v>88</v>
      </c>
      <c r="AY529" s="16" t="s">
        <v>153</v>
      </c>
      <c r="BE529" s="237">
        <f>IF(N529="základní",J529,0)</f>
        <v>0</v>
      </c>
      <c r="BF529" s="237">
        <f>IF(N529="snížená",J529,0)</f>
        <v>0</v>
      </c>
      <c r="BG529" s="237">
        <f>IF(N529="zákl. přenesená",J529,0)</f>
        <v>0</v>
      </c>
      <c r="BH529" s="237">
        <f>IF(N529="sníž. přenesená",J529,0)</f>
        <v>0</v>
      </c>
      <c r="BI529" s="237">
        <f>IF(N529="nulová",J529,0)</f>
        <v>0</v>
      </c>
      <c r="BJ529" s="16" t="s">
        <v>88</v>
      </c>
      <c r="BK529" s="237">
        <f>ROUND(I529*H529,0)</f>
        <v>0</v>
      </c>
      <c r="BL529" s="16" t="s">
        <v>231</v>
      </c>
      <c r="BM529" s="236" t="s">
        <v>1004</v>
      </c>
    </row>
    <row r="530" s="2" customFormat="1" ht="24.15" customHeight="1">
      <c r="A530" s="37"/>
      <c r="B530" s="38"/>
      <c r="C530" s="250" t="s">
        <v>1005</v>
      </c>
      <c r="D530" s="250" t="s">
        <v>232</v>
      </c>
      <c r="E530" s="251" t="s">
        <v>1006</v>
      </c>
      <c r="F530" s="252" t="s">
        <v>1007</v>
      </c>
      <c r="G530" s="253" t="s">
        <v>352</v>
      </c>
      <c r="H530" s="254">
        <v>31.800000000000001</v>
      </c>
      <c r="I530" s="255"/>
      <c r="J530" s="256">
        <f>ROUND(I530*H530,0)</f>
        <v>0</v>
      </c>
      <c r="K530" s="252" t="s">
        <v>1</v>
      </c>
      <c r="L530" s="257"/>
      <c r="M530" s="258" t="s">
        <v>1</v>
      </c>
      <c r="N530" s="259" t="s">
        <v>44</v>
      </c>
      <c r="O530" s="90"/>
      <c r="P530" s="234">
        <f>O530*H530</f>
        <v>0</v>
      </c>
      <c r="Q530" s="234">
        <v>0</v>
      </c>
      <c r="R530" s="234">
        <f>Q530*H530</f>
        <v>0</v>
      </c>
      <c r="S530" s="234">
        <v>0</v>
      </c>
      <c r="T530" s="235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6" t="s">
        <v>319</v>
      </c>
      <c r="AT530" s="236" t="s">
        <v>232</v>
      </c>
      <c r="AU530" s="236" t="s">
        <v>88</v>
      </c>
      <c r="AY530" s="16" t="s">
        <v>153</v>
      </c>
      <c r="BE530" s="237">
        <f>IF(N530="základní",J530,0)</f>
        <v>0</v>
      </c>
      <c r="BF530" s="237">
        <f>IF(N530="snížená",J530,0)</f>
        <v>0</v>
      </c>
      <c r="BG530" s="237">
        <f>IF(N530="zákl. přenesená",J530,0)</f>
        <v>0</v>
      </c>
      <c r="BH530" s="237">
        <f>IF(N530="sníž. přenesená",J530,0)</f>
        <v>0</v>
      </c>
      <c r="BI530" s="237">
        <f>IF(N530="nulová",J530,0)</f>
        <v>0</v>
      </c>
      <c r="BJ530" s="16" t="s">
        <v>88</v>
      </c>
      <c r="BK530" s="237">
        <f>ROUND(I530*H530,0)</f>
        <v>0</v>
      </c>
      <c r="BL530" s="16" t="s">
        <v>231</v>
      </c>
      <c r="BM530" s="236" t="s">
        <v>1008</v>
      </c>
    </row>
    <row r="531" s="13" customFormat="1">
      <c r="A531" s="13"/>
      <c r="B531" s="238"/>
      <c r="C531" s="239"/>
      <c r="D531" s="240" t="s">
        <v>162</v>
      </c>
      <c r="E531" s="241" t="s">
        <v>1</v>
      </c>
      <c r="F531" s="242" t="s">
        <v>1009</v>
      </c>
      <c r="G531" s="239"/>
      <c r="H531" s="243">
        <v>31.800000000000001</v>
      </c>
      <c r="I531" s="244"/>
      <c r="J531" s="239"/>
      <c r="K531" s="239"/>
      <c r="L531" s="245"/>
      <c r="M531" s="246"/>
      <c r="N531" s="247"/>
      <c r="O531" s="247"/>
      <c r="P531" s="247"/>
      <c r="Q531" s="247"/>
      <c r="R531" s="247"/>
      <c r="S531" s="247"/>
      <c r="T531" s="24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9" t="s">
        <v>162</v>
      </c>
      <c r="AU531" s="249" t="s">
        <v>88</v>
      </c>
      <c r="AV531" s="13" t="s">
        <v>88</v>
      </c>
      <c r="AW531" s="13" t="s">
        <v>33</v>
      </c>
      <c r="AX531" s="13" t="s">
        <v>78</v>
      </c>
      <c r="AY531" s="249" t="s">
        <v>153</v>
      </c>
    </row>
    <row r="532" s="2" customFormat="1" ht="24.15" customHeight="1">
      <c r="A532" s="37"/>
      <c r="B532" s="38"/>
      <c r="C532" s="250" t="s">
        <v>1010</v>
      </c>
      <c r="D532" s="250" t="s">
        <v>232</v>
      </c>
      <c r="E532" s="251" t="s">
        <v>1011</v>
      </c>
      <c r="F532" s="252" t="s">
        <v>1012</v>
      </c>
      <c r="G532" s="253" t="s">
        <v>993</v>
      </c>
      <c r="H532" s="254">
        <v>53</v>
      </c>
      <c r="I532" s="255"/>
      <c r="J532" s="256">
        <f>ROUND(I532*H532,0)</f>
        <v>0</v>
      </c>
      <c r="K532" s="252" t="s">
        <v>1</v>
      </c>
      <c r="L532" s="257"/>
      <c r="M532" s="258" t="s">
        <v>1</v>
      </c>
      <c r="N532" s="259" t="s">
        <v>44</v>
      </c>
      <c r="O532" s="90"/>
      <c r="P532" s="234">
        <f>O532*H532</f>
        <v>0</v>
      </c>
      <c r="Q532" s="234">
        <v>0</v>
      </c>
      <c r="R532" s="234">
        <f>Q532*H532</f>
        <v>0</v>
      </c>
      <c r="S532" s="234">
        <v>0</v>
      </c>
      <c r="T532" s="235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36" t="s">
        <v>319</v>
      </c>
      <c r="AT532" s="236" t="s">
        <v>232</v>
      </c>
      <c r="AU532" s="236" t="s">
        <v>88</v>
      </c>
      <c r="AY532" s="16" t="s">
        <v>153</v>
      </c>
      <c r="BE532" s="237">
        <f>IF(N532="základní",J532,0)</f>
        <v>0</v>
      </c>
      <c r="BF532" s="237">
        <f>IF(N532="snížená",J532,0)</f>
        <v>0</v>
      </c>
      <c r="BG532" s="237">
        <f>IF(N532="zákl. přenesená",J532,0)</f>
        <v>0</v>
      </c>
      <c r="BH532" s="237">
        <f>IF(N532="sníž. přenesená",J532,0)</f>
        <v>0</v>
      </c>
      <c r="BI532" s="237">
        <f>IF(N532="nulová",J532,0)</f>
        <v>0</v>
      </c>
      <c r="BJ532" s="16" t="s">
        <v>88</v>
      </c>
      <c r="BK532" s="237">
        <f>ROUND(I532*H532,0)</f>
        <v>0</v>
      </c>
      <c r="BL532" s="16" t="s">
        <v>231</v>
      </c>
      <c r="BM532" s="236" t="s">
        <v>1013</v>
      </c>
    </row>
    <row r="533" s="2" customFormat="1" ht="24.15" customHeight="1">
      <c r="A533" s="37"/>
      <c r="B533" s="38"/>
      <c r="C533" s="225" t="s">
        <v>1014</v>
      </c>
      <c r="D533" s="225" t="s">
        <v>155</v>
      </c>
      <c r="E533" s="226" t="s">
        <v>1015</v>
      </c>
      <c r="F533" s="227" t="s">
        <v>1016</v>
      </c>
      <c r="G533" s="228" t="s">
        <v>352</v>
      </c>
      <c r="H533" s="229">
        <v>144</v>
      </c>
      <c r="I533" s="230"/>
      <c r="J533" s="231">
        <f>ROUND(I533*H533,0)</f>
        <v>0</v>
      </c>
      <c r="K533" s="227" t="s">
        <v>159</v>
      </c>
      <c r="L533" s="43"/>
      <c r="M533" s="232" t="s">
        <v>1</v>
      </c>
      <c r="N533" s="233" t="s">
        <v>44</v>
      </c>
      <c r="O533" s="90"/>
      <c r="P533" s="234">
        <f>O533*H533</f>
        <v>0</v>
      </c>
      <c r="Q533" s="234">
        <v>0.0022799999999999999</v>
      </c>
      <c r="R533" s="234">
        <f>Q533*H533</f>
        <v>0.32832</v>
      </c>
      <c r="S533" s="234">
        <v>0</v>
      </c>
      <c r="T533" s="235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36" t="s">
        <v>231</v>
      </c>
      <c r="AT533" s="236" t="s">
        <v>155</v>
      </c>
      <c r="AU533" s="236" t="s">
        <v>88</v>
      </c>
      <c r="AY533" s="16" t="s">
        <v>153</v>
      </c>
      <c r="BE533" s="237">
        <f>IF(N533="základní",J533,0)</f>
        <v>0</v>
      </c>
      <c r="BF533" s="237">
        <f>IF(N533="snížená",J533,0)</f>
        <v>0</v>
      </c>
      <c r="BG533" s="237">
        <f>IF(N533="zákl. přenesená",J533,0)</f>
        <v>0</v>
      </c>
      <c r="BH533" s="237">
        <f>IF(N533="sníž. přenesená",J533,0)</f>
        <v>0</v>
      </c>
      <c r="BI533" s="237">
        <f>IF(N533="nulová",J533,0)</f>
        <v>0</v>
      </c>
      <c r="BJ533" s="16" t="s">
        <v>88</v>
      </c>
      <c r="BK533" s="237">
        <f>ROUND(I533*H533,0)</f>
        <v>0</v>
      </c>
      <c r="BL533" s="16" t="s">
        <v>231</v>
      </c>
      <c r="BM533" s="236" t="s">
        <v>1017</v>
      </c>
    </row>
    <row r="534" s="13" customFormat="1">
      <c r="A534" s="13"/>
      <c r="B534" s="238"/>
      <c r="C534" s="239"/>
      <c r="D534" s="240" t="s">
        <v>162</v>
      </c>
      <c r="E534" s="241" t="s">
        <v>1</v>
      </c>
      <c r="F534" s="242" t="s">
        <v>952</v>
      </c>
      <c r="G534" s="239"/>
      <c r="H534" s="243">
        <v>144</v>
      </c>
      <c r="I534" s="244"/>
      <c r="J534" s="239"/>
      <c r="K534" s="239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162</v>
      </c>
      <c r="AU534" s="249" t="s">
        <v>88</v>
      </c>
      <c r="AV534" s="13" t="s">
        <v>88</v>
      </c>
      <c r="AW534" s="13" t="s">
        <v>33</v>
      </c>
      <c r="AX534" s="13" t="s">
        <v>78</v>
      </c>
      <c r="AY534" s="249" t="s">
        <v>153</v>
      </c>
    </row>
    <row r="535" s="2" customFormat="1" ht="33" customHeight="1">
      <c r="A535" s="37"/>
      <c r="B535" s="38"/>
      <c r="C535" s="225" t="s">
        <v>1018</v>
      </c>
      <c r="D535" s="225" t="s">
        <v>155</v>
      </c>
      <c r="E535" s="226" t="s">
        <v>1019</v>
      </c>
      <c r="F535" s="227" t="s">
        <v>1020</v>
      </c>
      <c r="G535" s="228" t="s">
        <v>352</v>
      </c>
      <c r="H535" s="229">
        <v>6.6500000000000004</v>
      </c>
      <c r="I535" s="230"/>
      <c r="J535" s="231">
        <f>ROUND(I535*H535,0)</f>
        <v>0</v>
      </c>
      <c r="K535" s="227" t="s">
        <v>159</v>
      </c>
      <c r="L535" s="43"/>
      <c r="M535" s="232" t="s">
        <v>1</v>
      </c>
      <c r="N535" s="233" t="s">
        <v>44</v>
      </c>
      <c r="O535" s="90"/>
      <c r="P535" s="234">
        <f>O535*H535</f>
        <v>0</v>
      </c>
      <c r="Q535" s="234">
        <v>0.0028900000000000002</v>
      </c>
      <c r="R535" s="234">
        <f>Q535*H535</f>
        <v>0.019218500000000003</v>
      </c>
      <c r="S535" s="234">
        <v>0</v>
      </c>
      <c r="T535" s="235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36" t="s">
        <v>231</v>
      </c>
      <c r="AT535" s="236" t="s">
        <v>155</v>
      </c>
      <c r="AU535" s="236" t="s">
        <v>88</v>
      </c>
      <c r="AY535" s="16" t="s">
        <v>153</v>
      </c>
      <c r="BE535" s="237">
        <f>IF(N535="základní",J535,0)</f>
        <v>0</v>
      </c>
      <c r="BF535" s="237">
        <f>IF(N535="snížená",J535,0)</f>
        <v>0</v>
      </c>
      <c r="BG535" s="237">
        <f>IF(N535="zákl. přenesená",J535,0)</f>
        <v>0</v>
      </c>
      <c r="BH535" s="237">
        <f>IF(N535="sníž. přenesená",J535,0)</f>
        <v>0</v>
      </c>
      <c r="BI535" s="237">
        <f>IF(N535="nulová",J535,0)</f>
        <v>0</v>
      </c>
      <c r="BJ535" s="16" t="s">
        <v>88</v>
      </c>
      <c r="BK535" s="237">
        <f>ROUND(I535*H535,0)</f>
        <v>0</v>
      </c>
      <c r="BL535" s="16" t="s">
        <v>231</v>
      </c>
      <c r="BM535" s="236" t="s">
        <v>1021</v>
      </c>
    </row>
    <row r="536" s="13" customFormat="1">
      <c r="A536" s="13"/>
      <c r="B536" s="238"/>
      <c r="C536" s="239"/>
      <c r="D536" s="240" t="s">
        <v>162</v>
      </c>
      <c r="E536" s="241" t="s">
        <v>1</v>
      </c>
      <c r="F536" s="242" t="s">
        <v>1022</v>
      </c>
      <c r="G536" s="239"/>
      <c r="H536" s="243">
        <v>6.6500000000000004</v>
      </c>
      <c r="I536" s="244"/>
      <c r="J536" s="239"/>
      <c r="K536" s="239"/>
      <c r="L536" s="245"/>
      <c r="M536" s="246"/>
      <c r="N536" s="247"/>
      <c r="O536" s="247"/>
      <c r="P536" s="247"/>
      <c r="Q536" s="247"/>
      <c r="R536" s="247"/>
      <c r="S536" s="247"/>
      <c r="T536" s="24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9" t="s">
        <v>162</v>
      </c>
      <c r="AU536" s="249" t="s">
        <v>88</v>
      </c>
      <c r="AV536" s="13" t="s">
        <v>88</v>
      </c>
      <c r="AW536" s="13" t="s">
        <v>33</v>
      </c>
      <c r="AX536" s="13" t="s">
        <v>78</v>
      </c>
      <c r="AY536" s="249" t="s">
        <v>153</v>
      </c>
    </row>
    <row r="537" s="2" customFormat="1" ht="24.15" customHeight="1">
      <c r="A537" s="37"/>
      <c r="B537" s="38"/>
      <c r="C537" s="225" t="s">
        <v>1023</v>
      </c>
      <c r="D537" s="225" t="s">
        <v>155</v>
      </c>
      <c r="E537" s="226" t="s">
        <v>1024</v>
      </c>
      <c r="F537" s="227" t="s">
        <v>1025</v>
      </c>
      <c r="G537" s="228" t="s">
        <v>352</v>
      </c>
      <c r="H537" s="229">
        <v>8</v>
      </c>
      <c r="I537" s="230"/>
      <c r="J537" s="231">
        <f>ROUND(I537*H537,0)</f>
        <v>0</v>
      </c>
      <c r="K537" s="227" t="s">
        <v>159</v>
      </c>
      <c r="L537" s="43"/>
      <c r="M537" s="232" t="s">
        <v>1</v>
      </c>
      <c r="N537" s="233" t="s">
        <v>44</v>
      </c>
      <c r="O537" s="90"/>
      <c r="P537" s="234">
        <f>O537*H537</f>
        <v>0</v>
      </c>
      <c r="Q537" s="234">
        <v>0.0016299999999999999</v>
      </c>
      <c r="R537" s="234">
        <f>Q537*H537</f>
        <v>0.01304</v>
      </c>
      <c r="S537" s="234">
        <v>0</v>
      </c>
      <c r="T537" s="235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36" t="s">
        <v>231</v>
      </c>
      <c r="AT537" s="236" t="s">
        <v>155</v>
      </c>
      <c r="AU537" s="236" t="s">
        <v>88</v>
      </c>
      <c r="AY537" s="16" t="s">
        <v>153</v>
      </c>
      <c r="BE537" s="237">
        <f>IF(N537="základní",J537,0)</f>
        <v>0</v>
      </c>
      <c r="BF537" s="237">
        <f>IF(N537="snížená",J537,0)</f>
        <v>0</v>
      </c>
      <c r="BG537" s="237">
        <f>IF(N537="zákl. přenesená",J537,0)</f>
        <v>0</v>
      </c>
      <c r="BH537" s="237">
        <f>IF(N537="sníž. přenesená",J537,0)</f>
        <v>0</v>
      </c>
      <c r="BI537" s="237">
        <f>IF(N537="nulová",J537,0)</f>
        <v>0</v>
      </c>
      <c r="BJ537" s="16" t="s">
        <v>88</v>
      </c>
      <c r="BK537" s="237">
        <f>ROUND(I537*H537,0)</f>
        <v>0</v>
      </c>
      <c r="BL537" s="16" t="s">
        <v>231</v>
      </c>
      <c r="BM537" s="236" t="s">
        <v>1026</v>
      </c>
    </row>
    <row r="538" s="13" customFormat="1">
      <c r="A538" s="13"/>
      <c r="B538" s="238"/>
      <c r="C538" s="239"/>
      <c r="D538" s="240" t="s">
        <v>162</v>
      </c>
      <c r="E538" s="241" t="s">
        <v>1</v>
      </c>
      <c r="F538" s="242" t="s">
        <v>1027</v>
      </c>
      <c r="G538" s="239"/>
      <c r="H538" s="243">
        <v>8</v>
      </c>
      <c r="I538" s="244"/>
      <c r="J538" s="239"/>
      <c r="K538" s="239"/>
      <c r="L538" s="245"/>
      <c r="M538" s="246"/>
      <c r="N538" s="247"/>
      <c r="O538" s="247"/>
      <c r="P538" s="247"/>
      <c r="Q538" s="247"/>
      <c r="R538" s="247"/>
      <c r="S538" s="247"/>
      <c r="T538" s="24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9" t="s">
        <v>162</v>
      </c>
      <c r="AU538" s="249" t="s">
        <v>88</v>
      </c>
      <c r="AV538" s="13" t="s">
        <v>88</v>
      </c>
      <c r="AW538" s="13" t="s">
        <v>33</v>
      </c>
      <c r="AX538" s="13" t="s">
        <v>78</v>
      </c>
      <c r="AY538" s="249" t="s">
        <v>153</v>
      </c>
    </row>
    <row r="539" s="2" customFormat="1" ht="37.8" customHeight="1">
      <c r="A539" s="37"/>
      <c r="B539" s="38"/>
      <c r="C539" s="225" t="s">
        <v>1028</v>
      </c>
      <c r="D539" s="225" t="s">
        <v>155</v>
      </c>
      <c r="E539" s="226" t="s">
        <v>1029</v>
      </c>
      <c r="F539" s="227" t="s">
        <v>1030</v>
      </c>
      <c r="G539" s="228" t="s">
        <v>707</v>
      </c>
      <c r="H539" s="229">
        <v>4</v>
      </c>
      <c r="I539" s="230"/>
      <c r="J539" s="231">
        <f>ROUND(I539*H539,0)</f>
        <v>0</v>
      </c>
      <c r="K539" s="227" t="s">
        <v>1</v>
      </c>
      <c r="L539" s="43"/>
      <c r="M539" s="232" t="s">
        <v>1</v>
      </c>
      <c r="N539" s="233" t="s">
        <v>44</v>
      </c>
      <c r="O539" s="90"/>
      <c r="P539" s="234">
        <f>O539*H539</f>
        <v>0</v>
      </c>
      <c r="Q539" s="234">
        <v>0</v>
      </c>
      <c r="R539" s="234">
        <f>Q539*H539</f>
        <v>0</v>
      </c>
      <c r="S539" s="234">
        <v>0</v>
      </c>
      <c r="T539" s="235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6" t="s">
        <v>231</v>
      </c>
      <c r="AT539" s="236" t="s">
        <v>155</v>
      </c>
      <c r="AU539" s="236" t="s">
        <v>88</v>
      </c>
      <c r="AY539" s="16" t="s">
        <v>153</v>
      </c>
      <c r="BE539" s="237">
        <f>IF(N539="základní",J539,0)</f>
        <v>0</v>
      </c>
      <c r="BF539" s="237">
        <f>IF(N539="snížená",J539,0)</f>
        <v>0</v>
      </c>
      <c r="BG539" s="237">
        <f>IF(N539="zákl. přenesená",J539,0)</f>
        <v>0</v>
      </c>
      <c r="BH539" s="237">
        <f>IF(N539="sníž. přenesená",J539,0)</f>
        <v>0</v>
      </c>
      <c r="BI539" s="237">
        <f>IF(N539="nulová",J539,0)</f>
        <v>0</v>
      </c>
      <c r="BJ539" s="16" t="s">
        <v>88</v>
      </c>
      <c r="BK539" s="237">
        <f>ROUND(I539*H539,0)</f>
        <v>0</v>
      </c>
      <c r="BL539" s="16" t="s">
        <v>231</v>
      </c>
      <c r="BM539" s="236" t="s">
        <v>1031</v>
      </c>
    </row>
    <row r="540" s="2" customFormat="1" ht="24.15" customHeight="1">
      <c r="A540" s="37"/>
      <c r="B540" s="38"/>
      <c r="C540" s="225" t="s">
        <v>1032</v>
      </c>
      <c r="D540" s="225" t="s">
        <v>155</v>
      </c>
      <c r="E540" s="226" t="s">
        <v>1033</v>
      </c>
      <c r="F540" s="227" t="s">
        <v>1034</v>
      </c>
      <c r="G540" s="228" t="s">
        <v>707</v>
      </c>
      <c r="H540" s="229">
        <v>4</v>
      </c>
      <c r="I540" s="230"/>
      <c r="J540" s="231">
        <f>ROUND(I540*H540,0)</f>
        <v>0</v>
      </c>
      <c r="K540" s="227" t="s">
        <v>1</v>
      </c>
      <c r="L540" s="43"/>
      <c r="M540" s="232" t="s">
        <v>1</v>
      </c>
      <c r="N540" s="233" t="s">
        <v>44</v>
      </c>
      <c r="O540" s="90"/>
      <c r="P540" s="234">
        <f>O540*H540</f>
        <v>0</v>
      </c>
      <c r="Q540" s="234">
        <v>0</v>
      </c>
      <c r="R540" s="234">
        <f>Q540*H540</f>
        <v>0</v>
      </c>
      <c r="S540" s="234">
        <v>0</v>
      </c>
      <c r="T540" s="235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36" t="s">
        <v>231</v>
      </c>
      <c r="AT540" s="236" t="s">
        <v>155</v>
      </c>
      <c r="AU540" s="236" t="s">
        <v>88</v>
      </c>
      <c r="AY540" s="16" t="s">
        <v>153</v>
      </c>
      <c r="BE540" s="237">
        <f>IF(N540="základní",J540,0)</f>
        <v>0</v>
      </c>
      <c r="BF540" s="237">
        <f>IF(N540="snížená",J540,0)</f>
        <v>0</v>
      </c>
      <c r="BG540" s="237">
        <f>IF(N540="zákl. přenesená",J540,0)</f>
        <v>0</v>
      </c>
      <c r="BH540" s="237">
        <f>IF(N540="sníž. přenesená",J540,0)</f>
        <v>0</v>
      </c>
      <c r="BI540" s="237">
        <f>IF(N540="nulová",J540,0)</f>
        <v>0</v>
      </c>
      <c r="BJ540" s="16" t="s">
        <v>88</v>
      </c>
      <c r="BK540" s="237">
        <f>ROUND(I540*H540,0)</f>
        <v>0</v>
      </c>
      <c r="BL540" s="16" t="s">
        <v>231</v>
      </c>
      <c r="BM540" s="236" t="s">
        <v>1035</v>
      </c>
    </row>
    <row r="541" s="13" customFormat="1">
      <c r="A541" s="13"/>
      <c r="B541" s="238"/>
      <c r="C541" s="239"/>
      <c r="D541" s="240" t="s">
        <v>162</v>
      </c>
      <c r="E541" s="241" t="s">
        <v>1</v>
      </c>
      <c r="F541" s="242" t="s">
        <v>1036</v>
      </c>
      <c r="G541" s="239"/>
      <c r="H541" s="243">
        <v>4</v>
      </c>
      <c r="I541" s="244"/>
      <c r="J541" s="239"/>
      <c r="K541" s="239"/>
      <c r="L541" s="245"/>
      <c r="M541" s="246"/>
      <c r="N541" s="247"/>
      <c r="O541" s="247"/>
      <c r="P541" s="247"/>
      <c r="Q541" s="247"/>
      <c r="R541" s="247"/>
      <c r="S541" s="247"/>
      <c r="T541" s="24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9" t="s">
        <v>162</v>
      </c>
      <c r="AU541" s="249" t="s">
        <v>88</v>
      </c>
      <c r="AV541" s="13" t="s">
        <v>88</v>
      </c>
      <c r="AW541" s="13" t="s">
        <v>33</v>
      </c>
      <c r="AX541" s="13" t="s">
        <v>78</v>
      </c>
      <c r="AY541" s="249" t="s">
        <v>153</v>
      </c>
    </row>
    <row r="542" s="2" customFormat="1" ht="21.75" customHeight="1">
      <c r="A542" s="37"/>
      <c r="B542" s="38"/>
      <c r="C542" s="225" t="s">
        <v>1037</v>
      </c>
      <c r="D542" s="225" t="s">
        <v>155</v>
      </c>
      <c r="E542" s="226" t="s">
        <v>1038</v>
      </c>
      <c r="F542" s="227" t="s">
        <v>1039</v>
      </c>
      <c r="G542" s="228" t="s">
        <v>707</v>
      </c>
      <c r="H542" s="229">
        <v>6</v>
      </c>
      <c r="I542" s="230"/>
      <c r="J542" s="231">
        <f>ROUND(I542*H542,0)</f>
        <v>0</v>
      </c>
      <c r="K542" s="227" t="s">
        <v>1</v>
      </c>
      <c r="L542" s="43"/>
      <c r="M542" s="232" t="s">
        <v>1</v>
      </c>
      <c r="N542" s="233" t="s">
        <v>44</v>
      </c>
      <c r="O542" s="90"/>
      <c r="P542" s="234">
        <f>O542*H542</f>
        <v>0</v>
      </c>
      <c r="Q542" s="234">
        <v>0</v>
      </c>
      <c r="R542" s="234">
        <f>Q542*H542</f>
        <v>0</v>
      </c>
      <c r="S542" s="234">
        <v>0</v>
      </c>
      <c r="T542" s="235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6" t="s">
        <v>231</v>
      </c>
      <c r="AT542" s="236" t="s">
        <v>155</v>
      </c>
      <c r="AU542" s="236" t="s">
        <v>88</v>
      </c>
      <c r="AY542" s="16" t="s">
        <v>153</v>
      </c>
      <c r="BE542" s="237">
        <f>IF(N542="základní",J542,0)</f>
        <v>0</v>
      </c>
      <c r="BF542" s="237">
        <f>IF(N542="snížená",J542,0)</f>
        <v>0</v>
      </c>
      <c r="BG542" s="237">
        <f>IF(N542="zákl. přenesená",J542,0)</f>
        <v>0</v>
      </c>
      <c r="BH542" s="237">
        <f>IF(N542="sníž. přenesená",J542,0)</f>
        <v>0</v>
      </c>
      <c r="BI542" s="237">
        <f>IF(N542="nulová",J542,0)</f>
        <v>0</v>
      </c>
      <c r="BJ542" s="16" t="s">
        <v>88</v>
      </c>
      <c r="BK542" s="237">
        <f>ROUND(I542*H542,0)</f>
        <v>0</v>
      </c>
      <c r="BL542" s="16" t="s">
        <v>231</v>
      </c>
      <c r="BM542" s="236" t="s">
        <v>1040</v>
      </c>
    </row>
    <row r="543" s="2" customFormat="1" ht="24.15" customHeight="1">
      <c r="A543" s="37"/>
      <c r="B543" s="38"/>
      <c r="C543" s="225" t="s">
        <v>1041</v>
      </c>
      <c r="D543" s="225" t="s">
        <v>155</v>
      </c>
      <c r="E543" s="226" t="s">
        <v>1042</v>
      </c>
      <c r="F543" s="227" t="s">
        <v>1043</v>
      </c>
      <c r="G543" s="228" t="s">
        <v>707</v>
      </c>
      <c r="H543" s="229">
        <v>4</v>
      </c>
      <c r="I543" s="230"/>
      <c r="J543" s="231">
        <f>ROUND(I543*H543,0)</f>
        <v>0</v>
      </c>
      <c r="K543" s="227" t="s">
        <v>1</v>
      </c>
      <c r="L543" s="43"/>
      <c r="M543" s="232" t="s">
        <v>1</v>
      </c>
      <c r="N543" s="233" t="s">
        <v>44</v>
      </c>
      <c r="O543" s="90"/>
      <c r="P543" s="234">
        <f>O543*H543</f>
        <v>0</v>
      </c>
      <c r="Q543" s="234">
        <v>0</v>
      </c>
      <c r="R543" s="234">
        <f>Q543*H543</f>
        <v>0</v>
      </c>
      <c r="S543" s="234">
        <v>0</v>
      </c>
      <c r="T543" s="235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36" t="s">
        <v>231</v>
      </c>
      <c r="AT543" s="236" t="s">
        <v>155</v>
      </c>
      <c r="AU543" s="236" t="s">
        <v>88</v>
      </c>
      <c r="AY543" s="16" t="s">
        <v>153</v>
      </c>
      <c r="BE543" s="237">
        <f>IF(N543="základní",J543,0)</f>
        <v>0</v>
      </c>
      <c r="BF543" s="237">
        <f>IF(N543="snížená",J543,0)</f>
        <v>0</v>
      </c>
      <c r="BG543" s="237">
        <f>IF(N543="zákl. přenesená",J543,0)</f>
        <v>0</v>
      </c>
      <c r="BH543" s="237">
        <f>IF(N543="sníž. přenesená",J543,0)</f>
        <v>0</v>
      </c>
      <c r="BI543" s="237">
        <f>IF(N543="nulová",J543,0)</f>
        <v>0</v>
      </c>
      <c r="BJ543" s="16" t="s">
        <v>88</v>
      </c>
      <c r="BK543" s="237">
        <f>ROUND(I543*H543,0)</f>
        <v>0</v>
      </c>
      <c r="BL543" s="16" t="s">
        <v>231</v>
      </c>
      <c r="BM543" s="236" t="s">
        <v>1044</v>
      </c>
    </row>
    <row r="544" s="2" customFormat="1" ht="24.15" customHeight="1">
      <c r="A544" s="37"/>
      <c r="B544" s="38"/>
      <c r="C544" s="225" t="s">
        <v>1045</v>
      </c>
      <c r="D544" s="225" t="s">
        <v>155</v>
      </c>
      <c r="E544" s="226" t="s">
        <v>1046</v>
      </c>
      <c r="F544" s="227" t="s">
        <v>1047</v>
      </c>
      <c r="G544" s="228" t="s">
        <v>183</v>
      </c>
      <c r="H544" s="229">
        <v>0.71099999999999997</v>
      </c>
      <c r="I544" s="230"/>
      <c r="J544" s="231">
        <f>ROUND(I544*H544,0)</f>
        <v>0</v>
      </c>
      <c r="K544" s="227" t="s">
        <v>159</v>
      </c>
      <c r="L544" s="43"/>
      <c r="M544" s="232" t="s">
        <v>1</v>
      </c>
      <c r="N544" s="233" t="s">
        <v>44</v>
      </c>
      <c r="O544" s="90"/>
      <c r="P544" s="234">
        <f>O544*H544</f>
        <v>0</v>
      </c>
      <c r="Q544" s="234">
        <v>0</v>
      </c>
      <c r="R544" s="234">
        <f>Q544*H544</f>
        <v>0</v>
      </c>
      <c r="S544" s="234">
        <v>0</v>
      </c>
      <c r="T544" s="235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36" t="s">
        <v>231</v>
      </c>
      <c r="AT544" s="236" t="s">
        <v>155</v>
      </c>
      <c r="AU544" s="236" t="s">
        <v>88</v>
      </c>
      <c r="AY544" s="16" t="s">
        <v>153</v>
      </c>
      <c r="BE544" s="237">
        <f>IF(N544="základní",J544,0)</f>
        <v>0</v>
      </c>
      <c r="BF544" s="237">
        <f>IF(N544="snížená",J544,0)</f>
        <v>0</v>
      </c>
      <c r="BG544" s="237">
        <f>IF(N544="zákl. přenesená",J544,0)</f>
        <v>0</v>
      </c>
      <c r="BH544" s="237">
        <f>IF(N544="sníž. přenesená",J544,0)</f>
        <v>0</v>
      </c>
      <c r="BI544" s="237">
        <f>IF(N544="nulová",J544,0)</f>
        <v>0</v>
      </c>
      <c r="BJ544" s="16" t="s">
        <v>88</v>
      </c>
      <c r="BK544" s="237">
        <f>ROUND(I544*H544,0)</f>
        <v>0</v>
      </c>
      <c r="BL544" s="16" t="s">
        <v>231</v>
      </c>
      <c r="BM544" s="236" t="s">
        <v>1048</v>
      </c>
    </row>
    <row r="545" s="12" customFormat="1" ht="22.8" customHeight="1">
      <c r="A545" s="12"/>
      <c r="B545" s="209"/>
      <c r="C545" s="210"/>
      <c r="D545" s="211" t="s">
        <v>77</v>
      </c>
      <c r="E545" s="223" t="s">
        <v>1049</v>
      </c>
      <c r="F545" s="223" t="s">
        <v>1050</v>
      </c>
      <c r="G545" s="210"/>
      <c r="H545" s="210"/>
      <c r="I545" s="213"/>
      <c r="J545" s="224">
        <f>BK545</f>
        <v>0</v>
      </c>
      <c r="K545" s="210"/>
      <c r="L545" s="215"/>
      <c r="M545" s="216"/>
      <c r="N545" s="217"/>
      <c r="O545" s="217"/>
      <c r="P545" s="218">
        <f>SUM(P546:P580)</f>
        <v>0</v>
      </c>
      <c r="Q545" s="217"/>
      <c r="R545" s="218">
        <f>SUM(R546:R580)</f>
        <v>4.436084000000001</v>
      </c>
      <c r="S545" s="217"/>
      <c r="T545" s="219">
        <f>SUM(T546:T580)</f>
        <v>3.0432000000000001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20" t="s">
        <v>88</v>
      </c>
      <c r="AT545" s="221" t="s">
        <v>77</v>
      </c>
      <c r="AU545" s="221" t="s">
        <v>8</v>
      </c>
      <c r="AY545" s="220" t="s">
        <v>153</v>
      </c>
      <c r="BK545" s="222">
        <f>SUM(BK546:BK580)</f>
        <v>0</v>
      </c>
    </row>
    <row r="546" s="2" customFormat="1" ht="24.15" customHeight="1">
      <c r="A546" s="37"/>
      <c r="B546" s="38"/>
      <c r="C546" s="225" t="s">
        <v>1051</v>
      </c>
      <c r="D546" s="225" t="s">
        <v>155</v>
      </c>
      <c r="E546" s="226" t="s">
        <v>1052</v>
      </c>
      <c r="F546" s="227" t="s">
        <v>1053</v>
      </c>
      <c r="G546" s="228" t="s">
        <v>352</v>
      </c>
      <c r="H546" s="229">
        <v>180.46000000000001</v>
      </c>
      <c r="I546" s="230"/>
      <c r="J546" s="231">
        <f>ROUND(I546*H546,0)</f>
        <v>0</v>
      </c>
      <c r="K546" s="227" t="s">
        <v>159</v>
      </c>
      <c r="L546" s="43"/>
      <c r="M546" s="232" t="s">
        <v>1</v>
      </c>
      <c r="N546" s="233" t="s">
        <v>44</v>
      </c>
      <c r="O546" s="90"/>
      <c r="P546" s="234">
        <f>O546*H546</f>
        <v>0</v>
      </c>
      <c r="Q546" s="234">
        <v>0</v>
      </c>
      <c r="R546" s="234">
        <f>Q546*H546</f>
        <v>0</v>
      </c>
      <c r="S546" s="234">
        <v>0.016</v>
      </c>
      <c r="T546" s="235">
        <f>S546*H546</f>
        <v>2.8873600000000001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6" t="s">
        <v>231</v>
      </c>
      <c r="AT546" s="236" t="s">
        <v>155</v>
      </c>
      <c r="AU546" s="236" t="s">
        <v>88</v>
      </c>
      <c r="AY546" s="16" t="s">
        <v>153</v>
      </c>
      <c r="BE546" s="237">
        <f>IF(N546="základní",J546,0)</f>
        <v>0</v>
      </c>
      <c r="BF546" s="237">
        <f>IF(N546="snížená",J546,0)</f>
        <v>0</v>
      </c>
      <c r="BG546" s="237">
        <f>IF(N546="zákl. přenesená",J546,0)</f>
        <v>0</v>
      </c>
      <c r="BH546" s="237">
        <f>IF(N546="sníž. přenesená",J546,0)</f>
        <v>0</v>
      </c>
      <c r="BI546" s="237">
        <f>IF(N546="nulová",J546,0)</f>
        <v>0</v>
      </c>
      <c r="BJ546" s="16" t="s">
        <v>88</v>
      </c>
      <c r="BK546" s="237">
        <f>ROUND(I546*H546,0)</f>
        <v>0</v>
      </c>
      <c r="BL546" s="16" t="s">
        <v>231</v>
      </c>
      <c r="BM546" s="236" t="s">
        <v>1054</v>
      </c>
    </row>
    <row r="547" s="13" customFormat="1">
      <c r="A547" s="13"/>
      <c r="B547" s="238"/>
      <c r="C547" s="239"/>
      <c r="D547" s="240" t="s">
        <v>162</v>
      </c>
      <c r="E547" s="241" t="s">
        <v>1</v>
      </c>
      <c r="F547" s="242" t="s">
        <v>1055</v>
      </c>
      <c r="G547" s="239"/>
      <c r="H547" s="243">
        <v>172.80000000000001</v>
      </c>
      <c r="I547" s="244"/>
      <c r="J547" s="239"/>
      <c r="K547" s="239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162</v>
      </c>
      <c r="AU547" s="249" t="s">
        <v>88</v>
      </c>
      <c r="AV547" s="13" t="s">
        <v>88</v>
      </c>
      <c r="AW547" s="13" t="s">
        <v>33</v>
      </c>
      <c r="AX547" s="13" t="s">
        <v>78</v>
      </c>
      <c r="AY547" s="249" t="s">
        <v>153</v>
      </c>
    </row>
    <row r="548" s="13" customFormat="1">
      <c r="A548" s="13"/>
      <c r="B548" s="238"/>
      <c r="C548" s="239"/>
      <c r="D548" s="240" t="s">
        <v>162</v>
      </c>
      <c r="E548" s="241" t="s">
        <v>1</v>
      </c>
      <c r="F548" s="242" t="s">
        <v>1056</v>
      </c>
      <c r="G548" s="239"/>
      <c r="H548" s="243">
        <v>7.6600000000000001</v>
      </c>
      <c r="I548" s="244"/>
      <c r="J548" s="239"/>
      <c r="K548" s="239"/>
      <c r="L548" s="245"/>
      <c r="M548" s="246"/>
      <c r="N548" s="247"/>
      <c r="O548" s="247"/>
      <c r="P548" s="247"/>
      <c r="Q548" s="247"/>
      <c r="R548" s="247"/>
      <c r="S548" s="247"/>
      <c r="T548" s="24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9" t="s">
        <v>162</v>
      </c>
      <c r="AU548" s="249" t="s">
        <v>88</v>
      </c>
      <c r="AV548" s="13" t="s">
        <v>88</v>
      </c>
      <c r="AW548" s="13" t="s">
        <v>33</v>
      </c>
      <c r="AX548" s="13" t="s">
        <v>78</v>
      </c>
      <c r="AY548" s="249" t="s">
        <v>153</v>
      </c>
    </row>
    <row r="549" s="2" customFormat="1" ht="33" customHeight="1">
      <c r="A549" s="37"/>
      <c r="B549" s="38"/>
      <c r="C549" s="225" t="s">
        <v>1057</v>
      </c>
      <c r="D549" s="225" t="s">
        <v>155</v>
      </c>
      <c r="E549" s="226" t="s">
        <v>1058</v>
      </c>
      <c r="F549" s="227" t="s">
        <v>1059</v>
      </c>
      <c r="G549" s="228" t="s">
        <v>352</v>
      </c>
      <c r="H549" s="229">
        <v>9.7400000000000002</v>
      </c>
      <c r="I549" s="230"/>
      <c r="J549" s="231">
        <f>ROUND(I549*H549,0)</f>
        <v>0</v>
      </c>
      <c r="K549" s="227" t="s">
        <v>159</v>
      </c>
      <c r="L549" s="43"/>
      <c r="M549" s="232" t="s">
        <v>1</v>
      </c>
      <c r="N549" s="233" t="s">
        <v>44</v>
      </c>
      <c r="O549" s="90"/>
      <c r="P549" s="234">
        <f>O549*H549</f>
        <v>0</v>
      </c>
      <c r="Q549" s="234">
        <v>0</v>
      </c>
      <c r="R549" s="234">
        <f>Q549*H549</f>
        <v>0</v>
      </c>
      <c r="S549" s="234">
        <v>0.016</v>
      </c>
      <c r="T549" s="235">
        <f>S549*H549</f>
        <v>0.15584000000000001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36" t="s">
        <v>231</v>
      </c>
      <c r="AT549" s="236" t="s">
        <v>155</v>
      </c>
      <c r="AU549" s="236" t="s">
        <v>88</v>
      </c>
      <c r="AY549" s="16" t="s">
        <v>153</v>
      </c>
      <c r="BE549" s="237">
        <f>IF(N549="základní",J549,0)</f>
        <v>0</v>
      </c>
      <c r="BF549" s="237">
        <f>IF(N549="snížená",J549,0)</f>
        <v>0</v>
      </c>
      <c r="BG549" s="237">
        <f>IF(N549="zákl. přenesená",J549,0)</f>
        <v>0</v>
      </c>
      <c r="BH549" s="237">
        <f>IF(N549="sníž. přenesená",J549,0)</f>
        <v>0</v>
      </c>
      <c r="BI549" s="237">
        <f>IF(N549="nulová",J549,0)</f>
        <v>0</v>
      </c>
      <c r="BJ549" s="16" t="s">
        <v>88</v>
      </c>
      <c r="BK549" s="237">
        <f>ROUND(I549*H549,0)</f>
        <v>0</v>
      </c>
      <c r="BL549" s="16" t="s">
        <v>231</v>
      </c>
      <c r="BM549" s="236" t="s">
        <v>1060</v>
      </c>
    </row>
    <row r="550" s="13" customFormat="1">
      <c r="A550" s="13"/>
      <c r="B550" s="238"/>
      <c r="C550" s="239"/>
      <c r="D550" s="240" t="s">
        <v>162</v>
      </c>
      <c r="E550" s="241" t="s">
        <v>1</v>
      </c>
      <c r="F550" s="242" t="s">
        <v>1061</v>
      </c>
      <c r="G550" s="239"/>
      <c r="H550" s="243">
        <v>9.7400000000000002</v>
      </c>
      <c r="I550" s="244"/>
      <c r="J550" s="239"/>
      <c r="K550" s="239"/>
      <c r="L550" s="245"/>
      <c r="M550" s="246"/>
      <c r="N550" s="247"/>
      <c r="O550" s="247"/>
      <c r="P550" s="247"/>
      <c r="Q550" s="247"/>
      <c r="R550" s="247"/>
      <c r="S550" s="247"/>
      <c r="T550" s="24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9" t="s">
        <v>162</v>
      </c>
      <c r="AU550" s="249" t="s">
        <v>88</v>
      </c>
      <c r="AV550" s="13" t="s">
        <v>88</v>
      </c>
      <c r="AW550" s="13" t="s">
        <v>33</v>
      </c>
      <c r="AX550" s="13" t="s">
        <v>78</v>
      </c>
      <c r="AY550" s="249" t="s">
        <v>153</v>
      </c>
    </row>
    <row r="551" s="2" customFormat="1" ht="24.15" customHeight="1">
      <c r="A551" s="37"/>
      <c r="B551" s="38"/>
      <c r="C551" s="225" t="s">
        <v>1062</v>
      </c>
      <c r="D551" s="225" t="s">
        <v>155</v>
      </c>
      <c r="E551" s="226" t="s">
        <v>1063</v>
      </c>
      <c r="F551" s="227" t="s">
        <v>1064</v>
      </c>
      <c r="G551" s="228" t="s">
        <v>352</v>
      </c>
      <c r="H551" s="229">
        <v>180.46000000000001</v>
      </c>
      <c r="I551" s="230"/>
      <c r="J551" s="231">
        <f>ROUND(I551*H551,0)</f>
        <v>0</v>
      </c>
      <c r="K551" s="227" t="s">
        <v>159</v>
      </c>
      <c r="L551" s="43"/>
      <c r="M551" s="232" t="s">
        <v>1</v>
      </c>
      <c r="N551" s="233" t="s">
        <v>44</v>
      </c>
      <c r="O551" s="90"/>
      <c r="P551" s="234">
        <f>O551*H551</f>
        <v>0</v>
      </c>
      <c r="Q551" s="234">
        <v>0.00040000000000000002</v>
      </c>
      <c r="R551" s="234">
        <f>Q551*H551</f>
        <v>0.072184000000000012</v>
      </c>
      <c r="S551" s="234">
        <v>0</v>
      </c>
      <c r="T551" s="235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6" t="s">
        <v>231</v>
      </c>
      <c r="AT551" s="236" t="s">
        <v>155</v>
      </c>
      <c r="AU551" s="236" t="s">
        <v>88</v>
      </c>
      <c r="AY551" s="16" t="s">
        <v>153</v>
      </c>
      <c r="BE551" s="237">
        <f>IF(N551="základní",J551,0)</f>
        <v>0</v>
      </c>
      <c r="BF551" s="237">
        <f>IF(N551="snížená",J551,0)</f>
        <v>0</v>
      </c>
      <c r="BG551" s="237">
        <f>IF(N551="zákl. přenesená",J551,0)</f>
        <v>0</v>
      </c>
      <c r="BH551" s="237">
        <f>IF(N551="sníž. přenesená",J551,0)</f>
        <v>0</v>
      </c>
      <c r="BI551" s="237">
        <f>IF(N551="nulová",J551,0)</f>
        <v>0</v>
      </c>
      <c r="BJ551" s="16" t="s">
        <v>88</v>
      </c>
      <c r="BK551" s="237">
        <f>ROUND(I551*H551,0)</f>
        <v>0</v>
      </c>
      <c r="BL551" s="16" t="s">
        <v>231</v>
      </c>
      <c r="BM551" s="236" t="s">
        <v>1065</v>
      </c>
    </row>
    <row r="552" s="13" customFormat="1">
      <c r="A552" s="13"/>
      <c r="B552" s="238"/>
      <c r="C552" s="239"/>
      <c r="D552" s="240" t="s">
        <v>162</v>
      </c>
      <c r="E552" s="241" t="s">
        <v>1</v>
      </c>
      <c r="F552" s="242" t="s">
        <v>1066</v>
      </c>
      <c r="G552" s="239"/>
      <c r="H552" s="243">
        <v>172.80000000000001</v>
      </c>
      <c r="I552" s="244"/>
      <c r="J552" s="239"/>
      <c r="K552" s="239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162</v>
      </c>
      <c r="AU552" s="249" t="s">
        <v>88</v>
      </c>
      <c r="AV552" s="13" t="s">
        <v>88</v>
      </c>
      <c r="AW552" s="13" t="s">
        <v>33</v>
      </c>
      <c r="AX552" s="13" t="s">
        <v>78</v>
      </c>
      <c r="AY552" s="249" t="s">
        <v>153</v>
      </c>
    </row>
    <row r="553" s="13" customFormat="1">
      <c r="A553" s="13"/>
      <c r="B553" s="238"/>
      <c r="C553" s="239"/>
      <c r="D553" s="240" t="s">
        <v>162</v>
      </c>
      <c r="E553" s="241" t="s">
        <v>1</v>
      </c>
      <c r="F553" s="242" t="s">
        <v>1067</v>
      </c>
      <c r="G553" s="239"/>
      <c r="H553" s="243">
        <v>7.6600000000000001</v>
      </c>
      <c r="I553" s="244"/>
      <c r="J553" s="239"/>
      <c r="K553" s="239"/>
      <c r="L553" s="245"/>
      <c r="M553" s="246"/>
      <c r="N553" s="247"/>
      <c r="O553" s="247"/>
      <c r="P553" s="247"/>
      <c r="Q553" s="247"/>
      <c r="R553" s="247"/>
      <c r="S553" s="247"/>
      <c r="T553" s="24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9" t="s">
        <v>162</v>
      </c>
      <c r="AU553" s="249" t="s">
        <v>88</v>
      </c>
      <c r="AV553" s="13" t="s">
        <v>88</v>
      </c>
      <c r="AW553" s="13" t="s">
        <v>33</v>
      </c>
      <c r="AX553" s="13" t="s">
        <v>78</v>
      </c>
      <c r="AY553" s="249" t="s">
        <v>153</v>
      </c>
    </row>
    <row r="554" s="2" customFormat="1" ht="24.15" customHeight="1">
      <c r="A554" s="37"/>
      <c r="B554" s="38"/>
      <c r="C554" s="225" t="s">
        <v>1068</v>
      </c>
      <c r="D554" s="225" t="s">
        <v>155</v>
      </c>
      <c r="E554" s="226" t="s">
        <v>1069</v>
      </c>
      <c r="F554" s="227" t="s">
        <v>1070</v>
      </c>
      <c r="G554" s="228" t="s">
        <v>352</v>
      </c>
      <c r="H554" s="229">
        <v>9.7400000000000002</v>
      </c>
      <c r="I554" s="230"/>
      <c r="J554" s="231">
        <f>ROUND(I554*H554,0)</f>
        <v>0</v>
      </c>
      <c r="K554" s="227" t="s">
        <v>159</v>
      </c>
      <c r="L554" s="43"/>
      <c r="M554" s="232" t="s">
        <v>1</v>
      </c>
      <c r="N554" s="233" t="s">
        <v>44</v>
      </c>
      <c r="O554" s="90"/>
      <c r="P554" s="234">
        <f>O554*H554</f>
        <v>0</v>
      </c>
      <c r="Q554" s="234">
        <v>0.00040000000000000002</v>
      </c>
      <c r="R554" s="234">
        <f>Q554*H554</f>
        <v>0.0038960000000000002</v>
      </c>
      <c r="S554" s="234">
        <v>0</v>
      </c>
      <c r="T554" s="235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6" t="s">
        <v>231</v>
      </c>
      <c r="AT554" s="236" t="s">
        <v>155</v>
      </c>
      <c r="AU554" s="236" t="s">
        <v>88</v>
      </c>
      <c r="AY554" s="16" t="s">
        <v>153</v>
      </c>
      <c r="BE554" s="237">
        <f>IF(N554="základní",J554,0)</f>
        <v>0</v>
      </c>
      <c r="BF554" s="237">
        <f>IF(N554="snížená",J554,0)</f>
        <v>0</v>
      </c>
      <c r="BG554" s="237">
        <f>IF(N554="zákl. přenesená",J554,0)</f>
        <v>0</v>
      </c>
      <c r="BH554" s="237">
        <f>IF(N554="sníž. přenesená",J554,0)</f>
        <v>0</v>
      </c>
      <c r="BI554" s="237">
        <f>IF(N554="nulová",J554,0)</f>
        <v>0</v>
      </c>
      <c r="BJ554" s="16" t="s">
        <v>88</v>
      </c>
      <c r="BK554" s="237">
        <f>ROUND(I554*H554,0)</f>
        <v>0</v>
      </c>
      <c r="BL554" s="16" t="s">
        <v>231</v>
      </c>
      <c r="BM554" s="236" t="s">
        <v>1071</v>
      </c>
    </row>
    <row r="555" s="13" customFormat="1">
      <c r="A555" s="13"/>
      <c r="B555" s="238"/>
      <c r="C555" s="239"/>
      <c r="D555" s="240" t="s">
        <v>162</v>
      </c>
      <c r="E555" s="241" t="s">
        <v>1</v>
      </c>
      <c r="F555" s="242" t="s">
        <v>1072</v>
      </c>
      <c r="G555" s="239"/>
      <c r="H555" s="243">
        <v>9.7400000000000002</v>
      </c>
      <c r="I555" s="244"/>
      <c r="J555" s="239"/>
      <c r="K555" s="239"/>
      <c r="L555" s="245"/>
      <c r="M555" s="246"/>
      <c r="N555" s="247"/>
      <c r="O555" s="247"/>
      <c r="P555" s="247"/>
      <c r="Q555" s="247"/>
      <c r="R555" s="247"/>
      <c r="S555" s="247"/>
      <c r="T555" s="24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9" t="s">
        <v>162</v>
      </c>
      <c r="AU555" s="249" t="s">
        <v>88</v>
      </c>
      <c r="AV555" s="13" t="s">
        <v>88</v>
      </c>
      <c r="AW555" s="13" t="s">
        <v>33</v>
      </c>
      <c r="AX555" s="13" t="s">
        <v>78</v>
      </c>
      <c r="AY555" s="249" t="s">
        <v>153</v>
      </c>
    </row>
    <row r="556" s="2" customFormat="1" ht="24.15" customHeight="1">
      <c r="A556" s="37"/>
      <c r="B556" s="38"/>
      <c r="C556" s="250" t="s">
        <v>1073</v>
      </c>
      <c r="D556" s="250" t="s">
        <v>232</v>
      </c>
      <c r="E556" s="251" t="s">
        <v>1074</v>
      </c>
      <c r="F556" s="252" t="s">
        <v>1075</v>
      </c>
      <c r="G556" s="253" t="s">
        <v>1076</v>
      </c>
      <c r="H556" s="254">
        <v>263.25099999999998</v>
      </c>
      <c r="I556" s="255"/>
      <c r="J556" s="256">
        <f>ROUND(I556*H556,0)</f>
        <v>0</v>
      </c>
      <c r="K556" s="252" t="s">
        <v>1</v>
      </c>
      <c r="L556" s="257"/>
      <c r="M556" s="258" t="s">
        <v>1</v>
      </c>
      <c r="N556" s="259" t="s">
        <v>44</v>
      </c>
      <c r="O556" s="90"/>
      <c r="P556" s="234">
        <f>O556*H556</f>
        <v>0</v>
      </c>
      <c r="Q556" s="234">
        <v>0.001</v>
      </c>
      <c r="R556" s="234">
        <f>Q556*H556</f>
        <v>0.26325099999999996</v>
      </c>
      <c r="S556" s="234">
        <v>0</v>
      </c>
      <c r="T556" s="235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6" t="s">
        <v>191</v>
      </c>
      <c r="AT556" s="236" t="s">
        <v>232</v>
      </c>
      <c r="AU556" s="236" t="s">
        <v>88</v>
      </c>
      <c r="AY556" s="16" t="s">
        <v>153</v>
      </c>
      <c r="BE556" s="237">
        <f>IF(N556="základní",J556,0)</f>
        <v>0</v>
      </c>
      <c r="BF556" s="237">
        <f>IF(N556="snížená",J556,0)</f>
        <v>0</v>
      </c>
      <c r="BG556" s="237">
        <f>IF(N556="zákl. přenesená",J556,0)</f>
        <v>0</v>
      </c>
      <c r="BH556" s="237">
        <f>IF(N556="sníž. přenesená",J556,0)</f>
        <v>0</v>
      </c>
      <c r="BI556" s="237">
        <f>IF(N556="nulová",J556,0)</f>
        <v>0</v>
      </c>
      <c r="BJ556" s="16" t="s">
        <v>88</v>
      </c>
      <c r="BK556" s="237">
        <f>ROUND(I556*H556,0)</f>
        <v>0</v>
      </c>
      <c r="BL556" s="16" t="s">
        <v>160</v>
      </c>
      <c r="BM556" s="236" t="s">
        <v>1077</v>
      </c>
    </row>
    <row r="557" s="13" customFormat="1">
      <c r="A557" s="13"/>
      <c r="B557" s="238"/>
      <c r="C557" s="239"/>
      <c r="D557" s="240" t="s">
        <v>162</v>
      </c>
      <c r="E557" s="241" t="s">
        <v>1</v>
      </c>
      <c r="F557" s="242" t="s">
        <v>1078</v>
      </c>
      <c r="G557" s="239"/>
      <c r="H557" s="243">
        <v>52.026000000000003</v>
      </c>
      <c r="I557" s="244"/>
      <c r="J557" s="239"/>
      <c r="K557" s="239"/>
      <c r="L557" s="245"/>
      <c r="M557" s="246"/>
      <c r="N557" s="247"/>
      <c r="O557" s="247"/>
      <c r="P557" s="247"/>
      <c r="Q557" s="247"/>
      <c r="R557" s="247"/>
      <c r="S557" s="247"/>
      <c r="T557" s="24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9" t="s">
        <v>162</v>
      </c>
      <c r="AU557" s="249" t="s">
        <v>88</v>
      </c>
      <c r="AV557" s="13" t="s">
        <v>88</v>
      </c>
      <c r="AW557" s="13" t="s">
        <v>33</v>
      </c>
      <c r="AX557" s="13" t="s">
        <v>78</v>
      </c>
      <c r="AY557" s="249" t="s">
        <v>153</v>
      </c>
    </row>
    <row r="558" s="13" customFormat="1">
      <c r="A558" s="13"/>
      <c r="B558" s="238"/>
      <c r="C558" s="239"/>
      <c r="D558" s="240" t="s">
        <v>162</v>
      </c>
      <c r="E558" s="241" t="s">
        <v>1</v>
      </c>
      <c r="F558" s="242" t="s">
        <v>1079</v>
      </c>
      <c r="G558" s="239"/>
      <c r="H558" s="243">
        <v>66.079999999999998</v>
      </c>
      <c r="I558" s="244"/>
      <c r="J558" s="239"/>
      <c r="K558" s="239"/>
      <c r="L558" s="245"/>
      <c r="M558" s="246"/>
      <c r="N558" s="247"/>
      <c r="O558" s="247"/>
      <c r="P558" s="247"/>
      <c r="Q558" s="247"/>
      <c r="R558" s="247"/>
      <c r="S558" s="247"/>
      <c r="T558" s="24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9" t="s">
        <v>162</v>
      </c>
      <c r="AU558" s="249" t="s">
        <v>88</v>
      </c>
      <c r="AV558" s="13" t="s">
        <v>88</v>
      </c>
      <c r="AW558" s="13" t="s">
        <v>33</v>
      </c>
      <c r="AX558" s="13" t="s">
        <v>78</v>
      </c>
      <c r="AY558" s="249" t="s">
        <v>153</v>
      </c>
    </row>
    <row r="559" s="13" customFormat="1">
      <c r="A559" s="13"/>
      <c r="B559" s="238"/>
      <c r="C559" s="239"/>
      <c r="D559" s="240" t="s">
        <v>162</v>
      </c>
      <c r="E559" s="241" t="s">
        <v>1</v>
      </c>
      <c r="F559" s="242" t="s">
        <v>1080</v>
      </c>
      <c r="G559" s="239"/>
      <c r="H559" s="243">
        <v>110.80800000000001</v>
      </c>
      <c r="I559" s="244"/>
      <c r="J559" s="239"/>
      <c r="K559" s="239"/>
      <c r="L559" s="245"/>
      <c r="M559" s="246"/>
      <c r="N559" s="247"/>
      <c r="O559" s="247"/>
      <c r="P559" s="247"/>
      <c r="Q559" s="247"/>
      <c r="R559" s="247"/>
      <c r="S559" s="247"/>
      <c r="T559" s="24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9" t="s">
        <v>162</v>
      </c>
      <c r="AU559" s="249" t="s">
        <v>88</v>
      </c>
      <c r="AV559" s="13" t="s">
        <v>88</v>
      </c>
      <c r="AW559" s="13" t="s">
        <v>33</v>
      </c>
      <c r="AX559" s="13" t="s">
        <v>78</v>
      </c>
      <c r="AY559" s="249" t="s">
        <v>153</v>
      </c>
    </row>
    <row r="560" s="13" customFormat="1">
      <c r="A560" s="13"/>
      <c r="B560" s="238"/>
      <c r="C560" s="239"/>
      <c r="D560" s="240" t="s">
        <v>162</v>
      </c>
      <c r="E560" s="241" t="s">
        <v>1</v>
      </c>
      <c r="F560" s="242" t="s">
        <v>1081</v>
      </c>
      <c r="G560" s="239"/>
      <c r="H560" s="243">
        <v>34.337000000000003</v>
      </c>
      <c r="I560" s="244"/>
      <c r="J560" s="239"/>
      <c r="K560" s="239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162</v>
      </c>
      <c r="AU560" s="249" t="s">
        <v>88</v>
      </c>
      <c r="AV560" s="13" t="s">
        <v>88</v>
      </c>
      <c r="AW560" s="13" t="s">
        <v>33</v>
      </c>
      <c r="AX560" s="13" t="s">
        <v>78</v>
      </c>
      <c r="AY560" s="249" t="s">
        <v>153</v>
      </c>
    </row>
    <row r="561" s="2" customFormat="1" ht="24.15" customHeight="1">
      <c r="A561" s="37"/>
      <c r="B561" s="38"/>
      <c r="C561" s="250" t="s">
        <v>1082</v>
      </c>
      <c r="D561" s="250" t="s">
        <v>232</v>
      </c>
      <c r="E561" s="251" t="s">
        <v>1083</v>
      </c>
      <c r="F561" s="252" t="s">
        <v>1084</v>
      </c>
      <c r="G561" s="253" t="s">
        <v>1076</v>
      </c>
      <c r="H561" s="254">
        <v>3272.2629999999999</v>
      </c>
      <c r="I561" s="255"/>
      <c r="J561" s="256">
        <f>ROUND(I561*H561,0)</f>
        <v>0</v>
      </c>
      <c r="K561" s="252" t="s">
        <v>1</v>
      </c>
      <c r="L561" s="257"/>
      <c r="M561" s="258" t="s">
        <v>1</v>
      </c>
      <c r="N561" s="259" t="s">
        <v>44</v>
      </c>
      <c r="O561" s="90"/>
      <c r="P561" s="234">
        <f>O561*H561</f>
        <v>0</v>
      </c>
      <c r="Q561" s="234">
        <v>0.001</v>
      </c>
      <c r="R561" s="234">
        <f>Q561*H561</f>
        <v>3.2722630000000001</v>
      </c>
      <c r="S561" s="234">
        <v>0</v>
      </c>
      <c r="T561" s="235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36" t="s">
        <v>191</v>
      </c>
      <c r="AT561" s="236" t="s">
        <v>232</v>
      </c>
      <c r="AU561" s="236" t="s">
        <v>88</v>
      </c>
      <c r="AY561" s="16" t="s">
        <v>153</v>
      </c>
      <c r="BE561" s="237">
        <f>IF(N561="základní",J561,0)</f>
        <v>0</v>
      </c>
      <c r="BF561" s="237">
        <f>IF(N561="snížená",J561,0)</f>
        <v>0</v>
      </c>
      <c r="BG561" s="237">
        <f>IF(N561="zákl. přenesená",J561,0)</f>
        <v>0</v>
      </c>
      <c r="BH561" s="237">
        <f>IF(N561="sníž. přenesená",J561,0)</f>
        <v>0</v>
      </c>
      <c r="BI561" s="237">
        <f>IF(N561="nulová",J561,0)</f>
        <v>0</v>
      </c>
      <c r="BJ561" s="16" t="s">
        <v>88</v>
      </c>
      <c r="BK561" s="237">
        <f>ROUND(I561*H561,0)</f>
        <v>0</v>
      </c>
      <c r="BL561" s="16" t="s">
        <v>160</v>
      </c>
      <c r="BM561" s="236" t="s">
        <v>1085</v>
      </c>
    </row>
    <row r="562" s="13" customFormat="1">
      <c r="A562" s="13"/>
      <c r="B562" s="238"/>
      <c r="C562" s="239"/>
      <c r="D562" s="240" t="s">
        <v>162</v>
      </c>
      <c r="E562" s="241" t="s">
        <v>1</v>
      </c>
      <c r="F562" s="242" t="s">
        <v>1086</v>
      </c>
      <c r="G562" s="239"/>
      <c r="H562" s="243">
        <v>596.49099999999999</v>
      </c>
      <c r="I562" s="244"/>
      <c r="J562" s="239"/>
      <c r="K562" s="239"/>
      <c r="L562" s="245"/>
      <c r="M562" s="246"/>
      <c r="N562" s="247"/>
      <c r="O562" s="247"/>
      <c r="P562" s="247"/>
      <c r="Q562" s="247"/>
      <c r="R562" s="247"/>
      <c r="S562" s="247"/>
      <c r="T562" s="24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9" t="s">
        <v>162</v>
      </c>
      <c r="AU562" s="249" t="s">
        <v>88</v>
      </c>
      <c r="AV562" s="13" t="s">
        <v>88</v>
      </c>
      <c r="AW562" s="13" t="s">
        <v>33</v>
      </c>
      <c r="AX562" s="13" t="s">
        <v>78</v>
      </c>
      <c r="AY562" s="249" t="s">
        <v>153</v>
      </c>
    </row>
    <row r="563" s="13" customFormat="1">
      <c r="A563" s="13"/>
      <c r="B563" s="238"/>
      <c r="C563" s="239"/>
      <c r="D563" s="240" t="s">
        <v>162</v>
      </c>
      <c r="E563" s="241" t="s">
        <v>1</v>
      </c>
      <c r="F563" s="242" t="s">
        <v>1087</v>
      </c>
      <c r="G563" s="239"/>
      <c r="H563" s="243">
        <v>1532.2049999999999</v>
      </c>
      <c r="I563" s="244"/>
      <c r="J563" s="239"/>
      <c r="K563" s="239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162</v>
      </c>
      <c r="AU563" s="249" t="s">
        <v>88</v>
      </c>
      <c r="AV563" s="13" t="s">
        <v>88</v>
      </c>
      <c r="AW563" s="13" t="s">
        <v>33</v>
      </c>
      <c r="AX563" s="13" t="s">
        <v>78</v>
      </c>
      <c r="AY563" s="249" t="s">
        <v>153</v>
      </c>
    </row>
    <row r="564" s="13" customFormat="1">
      <c r="A564" s="13"/>
      <c r="B564" s="238"/>
      <c r="C564" s="239"/>
      <c r="D564" s="240" t="s">
        <v>162</v>
      </c>
      <c r="E564" s="241" t="s">
        <v>1</v>
      </c>
      <c r="F564" s="242" t="s">
        <v>1088</v>
      </c>
      <c r="G564" s="239"/>
      <c r="H564" s="243">
        <v>716.75</v>
      </c>
      <c r="I564" s="244"/>
      <c r="J564" s="239"/>
      <c r="K564" s="239"/>
      <c r="L564" s="245"/>
      <c r="M564" s="246"/>
      <c r="N564" s="247"/>
      <c r="O564" s="247"/>
      <c r="P564" s="247"/>
      <c r="Q564" s="247"/>
      <c r="R564" s="247"/>
      <c r="S564" s="247"/>
      <c r="T564" s="24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9" t="s">
        <v>162</v>
      </c>
      <c r="AU564" s="249" t="s">
        <v>88</v>
      </c>
      <c r="AV564" s="13" t="s">
        <v>88</v>
      </c>
      <c r="AW564" s="13" t="s">
        <v>33</v>
      </c>
      <c r="AX564" s="13" t="s">
        <v>78</v>
      </c>
      <c r="AY564" s="249" t="s">
        <v>153</v>
      </c>
    </row>
    <row r="565" s="13" customFormat="1">
      <c r="A565" s="13"/>
      <c r="B565" s="238"/>
      <c r="C565" s="239"/>
      <c r="D565" s="240" t="s">
        <v>162</v>
      </c>
      <c r="E565" s="241" t="s">
        <v>1</v>
      </c>
      <c r="F565" s="242" t="s">
        <v>1089</v>
      </c>
      <c r="G565" s="239"/>
      <c r="H565" s="243">
        <v>426.81700000000001</v>
      </c>
      <c r="I565" s="244"/>
      <c r="J565" s="239"/>
      <c r="K565" s="239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162</v>
      </c>
      <c r="AU565" s="249" t="s">
        <v>88</v>
      </c>
      <c r="AV565" s="13" t="s">
        <v>88</v>
      </c>
      <c r="AW565" s="13" t="s">
        <v>33</v>
      </c>
      <c r="AX565" s="13" t="s">
        <v>78</v>
      </c>
      <c r="AY565" s="249" t="s">
        <v>153</v>
      </c>
    </row>
    <row r="566" s="2" customFormat="1" ht="24.15" customHeight="1">
      <c r="A566" s="37"/>
      <c r="B566" s="38"/>
      <c r="C566" s="225" t="s">
        <v>1090</v>
      </c>
      <c r="D566" s="225" t="s">
        <v>155</v>
      </c>
      <c r="E566" s="226" t="s">
        <v>1091</v>
      </c>
      <c r="F566" s="227" t="s">
        <v>1092</v>
      </c>
      <c r="G566" s="228" t="s">
        <v>1076</v>
      </c>
      <c r="H566" s="229">
        <v>371.827</v>
      </c>
      <c r="I566" s="230"/>
      <c r="J566" s="231">
        <f>ROUND(I566*H566,0)</f>
        <v>0</v>
      </c>
      <c r="K566" s="227" t="s">
        <v>1</v>
      </c>
      <c r="L566" s="43"/>
      <c r="M566" s="232" t="s">
        <v>1</v>
      </c>
      <c r="N566" s="233" t="s">
        <v>44</v>
      </c>
      <c r="O566" s="90"/>
      <c r="P566" s="234">
        <f>O566*H566</f>
        <v>0</v>
      </c>
      <c r="Q566" s="234">
        <v>0.001</v>
      </c>
      <c r="R566" s="234">
        <f>Q566*H566</f>
        <v>0.37182700000000002</v>
      </c>
      <c r="S566" s="234">
        <v>0</v>
      </c>
      <c r="T566" s="235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36" t="s">
        <v>231</v>
      </c>
      <c r="AT566" s="236" t="s">
        <v>155</v>
      </c>
      <c r="AU566" s="236" t="s">
        <v>88</v>
      </c>
      <c r="AY566" s="16" t="s">
        <v>153</v>
      </c>
      <c r="BE566" s="237">
        <f>IF(N566="základní",J566,0)</f>
        <v>0</v>
      </c>
      <c r="BF566" s="237">
        <f>IF(N566="snížená",J566,0)</f>
        <v>0</v>
      </c>
      <c r="BG566" s="237">
        <f>IF(N566="zákl. přenesená",J566,0)</f>
        <v>0</v>
      </c>
      <c r="BH566" s="237">
        <f>IF(N566="sníž. přenesená",J566,0)</f>
        <v>0</v>
      </c>
      <c r="BI566" s="237">
        <f>IF(N566="nulová",J566,0)</f>
        <v>0</v>
      </c>
      <c r="BJ566" s="16" t="s">
        <v>88</v>
      </c>
      <c r="BK566" s="237">
        <f>ROUND(I566*H566,0)</f>
        <v>0</v>
      </c>
      <c r="BL566" s="16" t="s">
        <v>231</v>
      </c>
      <c r="BM566" s="236" t="s">
        <v>1093</v>
      </c>
    </row>
    <row r="567" s="13" customFormat="1">
      <c r="A567" s="13"/>
      <c r="B567" s="238"/>
      <c r="C567" s="239"/>
      <c r="D567" s="240" t="s">
        <v>162</v>
      </c>
      <c r="E567" s="241" t="s">
        <v>1</v>
      </c>
      <c r="F567" s="242" t="s">
        <v>1094</v>
      </c>
      <c r="G567" s="239"/>
      <c r="H567" s="243">
        <v>82.947000000000003</v>
      </c>
      <c r="I567" s="244"/>
      <c r="J567" s="239"/>
      <c r="K567" s="239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162</v>
      </c>
      <c r="AU567" s="249" t="s">
        <v>88</v>
      </c>
      <c r="AV567" s="13" t="s">
        <v>88</v>
      </c>
      <c r="AW567" s="13" t="s">
        <v>33</v>
      </c>
      <c r="AX567" s="13" t="s">
        <v>78</v>
      </c>
      <c r="AY567" s="249" t="s">
        <v>153</v>
      </c>
    </row>
    <row r="568" s="13" customFormat="1">
      <c r="A568" s="13"/>
      <c r="B568" s="238"/>
      <c r="C568" s="239"/>
      <c r="D568" s="240" t="s">
        <v>162</v>
      </c>
      <c r="E568" s="241" t="s">
        <v>1</v>
      </c>
      <c r="F568" s="242" t="s">
        <v>1095</v>
      </c>
      <c r="G568" s="239"/>
      <c r="H568" s="243">
        <v>288.88</v>
      </c>
      <c r="I568" s="244"/>
      <c r="J568" s="239"/>
      <c r="K568" s="239"/>
      <c r="L568" s="245"/>
      <c r="M568" s="246"/>
      <c r="N568" s="247"/>
      <c r="O568" s="247"/>
      <c r="P568" s="247"/>
      <c r="Q568" s="247"/>
      <c r="R568" s="247"/>
      <c r="S568" s="247"/>
      <c r="T568" s="24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9" t="s">
        <v>162</v>
      </c>
      <c r="AU568" s="249" t="s">
        <v>88</v>
      </c>
      <c r="AV568" s="13" t="s">
        <v>88</v>
      </c>
      <c r="AW568" s="13" t="s">
        <v>33</v>
      </c>
      <c r="AX568" s="13" t="s">
        <v>78</v>
      </c>
      <c r="AY568" s="249" t="s">
        <v>153</v>
      </c>
    </row>
    <row r="569" s="2" customFormat="1" ht="37.8" customHeight="1">
      <c r="A569" s="37"/>
      <c r="B569" s="38"/>
      <c r="C569" s="225" t="s">
        <v>1096</v>
      </c>
      <c r="D569" s="225" t="s">
        <v>155</v>
      </c>
      <c r="E569" s="226" t="s">
        <v>1097</v>
      </c>
      <c r="F569" s="227" t="s">
        <v>1098</v>
      </c>
      <c r="G569" s="228" t="s">
        <v>158</v>
      </c>
      <c r="H569" s="229">
        <v>123.97</v>
      </c>
      <c r="I569" s="230"/>
      <c r="J569" s="231">
        <f>ROUND(I569*H569,0)</f>
        <v>0</v>
      </c>
      <c r="K569" s="227" t="s">
        <v>1</v>
      </c>
      <c r="L569" s="43"/>
      <c r="M569" s="232" t="s">
        <v>1</v>
      </c>
      <c r="N569" s="233" t="s">
        <v>44</v>
      </c>
      <c r="O569" s="90"/>
      <c r="P569" s="234">
        <f>O569*H569</f>
        <v>0</v>
      </c>
      <c r="Q569" s="234">
        <v>0.001</v>
      </c>
      <c r="R569" s="234">
        <f>Q569*H569</f>
        <v>0.12397</v>
      </c>
      <c r="S569" s="234">
        <v>0</v>
      </c>
      <c r="T569" s="235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6" t="s">
        <v>231</v>
      </c>
      <c r="AT569" s="236" t="s">
        <v>155</v>
      </c>
      <c r="AU569" s="236" t="s">
        <v>88</v>
      </c>
      <c r="AY569" s="16" t="s">
        <v>153</v>
      </c>
      <c r="BE569" s="237">
        <f>IF(N569="základní",J569,0)</f>
        <v>0</v>
      </c>
      <c r="BF569" s="237">
        <f>IF(N569="snížená",J569,0)</f>
        <v>0</v>
      </c>
      <c r="BG569" s="237">
        <f>IF(N569="zákl. přenesená",J569,0)</f>
        <v>0</v>
      </c>
      <c r="BH569" s="237">
        <f>IF(N569="sníž. přenesená",J569,0)</f>
        <v>0</v>
      </c>
      <c r="BI569" s="237">
        <f>IF(N569="nulová",J569,0)</f>
        <v>0</v>
      </c>
      <c r="BJ569" s="16" t="s">
        <v>88</v>
      </c>
      <c r="BK569" s="237">
        <f>ROUND(I569*H569,0)</f>
        <v>0</v>
      </c>
      <c r="BL569" s="16" t="s">
        <v>231</v>
      </c>
      <c r="BM569" s="236" t="s">
        <v>1099</v>
      </c>
    </row>
    <row r="570" s="13" customFormat="1">
      <c r="A570" s="13"/>
      <c r="B570" s="238"/>
      <c r="C570" s="239"/>
      <c r="D570" s="240" t="s">
        <v>162</v>
      </c>
      <c r="E570" s="241" t="s">
        <v>1</v>
      </c>
      <c r="F570" s="242" t="s">
        <v>1100</v>
      </c>
      <c r="G570" s="239"/>
      <c r="H570" s="243">
        <v>123.97</v>
      </c>
      <c r="I570" s="244"/>
      <c r="J570" s="239"/>
      <c r="K570" s="239"/>
      <c r="L570" s="245"/>
      <c r="M570" s="246"/>
      <c r="N570" s="247"/>
      <c r="O570" s="247"/>
      <c r="P570" s="247"/>
      <c r="Q570" s="247"/>
      <c r="R570" s="247"/>
      <c r="S570" s="247"/>
      <c r="T570" s="24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9" t="s">
        <v>162</v>
      </c>
      <c r="AU570" s="249" t="s">
        <v>88</v>
      </c>
      <c r="AV570" s="13" t="s">
        <v>88</v>
      </c>
      <c r="AW570" s="13" t="s">
        <v>33</v>
      </c>
      <c r="AX570" s="13" t="s">
        <v>78</v>
      </c>
      <c r="AY570" s="249" t="s">
        <v>153</v>
      </c>
    </row>
    <row r="571" s="2" customFormat="1" ht="24.15" customHeight="1">
      <c r="A571" s="37"/>
      <c r="B571" s="38"/>
      <c r="C571" s="225" t="s">
        <v>1101</v>
      </c>
      <c r="D571" s="225" t="s">
        <v>155</v>
      </c>
      <c r="E571" s="226" t="s">
        <v>1102</v>
      </c>
      <c r="F571" s="227" t="s">
        <v>1103</v>
      </c>
      <c r="G571" s="228" t="s">
        <v>1076</v>
      </c>
      <c r="H571" s="229">
        <v>253.51900000000001</v>
      </c>
      <c r="I571" s="230"/>
      <c r="J571" s="231">
        <f>ROUND(I571*H571,0)</f>
        <v>0</v>
      </c>
      <c r="K571" s="227" t="s">
        <v>1</v>
      </c>
      <c r="L571" s="43"/>
      <c r="M571" s="232" t="s">
        <v>1</v>
      </c>
      <c r="N571" s="233" t="s">
        <v>44</v>
      </c>
      <c r="O571" s="90"/>
      <c r="P571" s="234">
        <f>O571*H571</f>
        <v>0</v>
      </c>
      <c r="Q571" s="234">
        <v>0.001</v>
      </c>
      <c r="R571" s="234">
        <f>Q571*H571</f>
        <v>0.25351899999999999</v>
      </c>
      <c r="S571" s="234">
        <v>0</v>
      </c>
      <c r="T571" s="235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36" t="s">
        <v>231</v>
      </c>
      <c r="AT571" s="236" t="s">
        <v>155</v>
      </c>
      <c r="AU571" s="236" t="s">
        <v>88</v>
      </c>
      <c r="AY571" s="16" t="s">
        <v>153</v>
      </c>
      <c r="BE571" s="237">
        <f>IF(N571="základní",J571,0)</f>
        <v>0</v>
      </c>
      <c r="BF571" s="237">
        <f>IF(N571="snížená",J571,0)</f>
        <v>0</v>
      </c>
      <c r="BG571" s="237">
        <f>IF(N571="zákl. přenesená",J571,0)</f>
        <v>0</v>
      </c>
      <c r="BH571" s="237">
        <f>IF(N571="sníž. přenesená",J571,0)</f>
        <v>0</v>
      </c>
      <c r="BI571" s="237">
        <f>IF(N571="nulová",J571,0)</f>
        <v>0</v>
      </c>
      <c r="BJ571" s="16" t="s">
        <v>88</v>
      </c>
      <c r="BK571" s="237">
        <f>ROUND(I571*H571,0)</f>
        <v>0</v>
      </c>
      <c r="BL571" s="16" t="s">
        <v>231</v>
      </c>
      <c r="BM571" s="236" t="s">
        <v>1104</v>
      </c>
    </row>
    <row r="572" s="13" customFormat="1">
      <c r="A572" s="13"/>
      <c r="B572" s="238"/>
      <c r="C572" s="239"/>
      <c r="D572" s="240" t="s">
        <v>162</v>
      </c>
      <c r="E572" s="241" t="s">
        <v>1</v>
      </c>
      <c r="F572" s="242" t="s">
        <v>1105</v>
      </c>
      <c r="G572" s="239"/>
      <c r="H572" s="243">
        <v>220.68000000000001</v>
      </c>
      <c r="I572" s="244"/>
      <c r="J572" s="239"/>
      <c r="K572" s="239"/>
      <c r="L572" s="245"/>
      <c r="M572" s="246"/>
      <c r="N572" s="247"/>
      <c r="O572" s="247"/>
      <c r="P572" s="247"/>
      <c r="Q572" s="247"/>
      <c r="R572" s="247"/>
      <c r="S572" s="247"/>
      <c r="T572" s="24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9" t="s">
        <v>162</v>
      </c>
      <c r="AU572" s="249" t="s">
        <v>88</v>
      </c>
      <c r="AV572" s="13" t="s">
        <v>88</v>
      </c>
      <c r="AW572" s="13" t="s">
        <v>33</v>
      </c>
      <c r="AX572" s="13" t="s">
        <v>78</v>
      </c>
      <c r="AY572" s="249" t="s">
        <v>153</v>
      </c>
    </row>
    <row r="573" s="13" customFormat="1">
      <c r="A573" s="13"/>
      <c r="B573" s="238"/>
      <c r="C573" s="239"/>
      <c r="D573" s="240" t="s">
        <v>162</v>
      </c>
      <c r="E573" s="241" t="s">
        <v>1</v>
      </c>
      <c r="F573" s="242" t="s">
        <v>1106</v>
      </c>
      <c r="G573" s="239"/>
      <c r="H573" s="243">
        <v>9.7919999999999998</v>
      </c>
      <c r="I573" s="244"/>
      <c r="J573" s="239"/>
      <c r="K573" s="239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162</v>
      </c>
      <c r="AU573" s="249" t="s">
        <v>88</v>
      </c>
      <c r="AV573" s="13" t="s">
        <v>88</v>
      </c>
      <c r="AW573" s="13" t="s">
        <v>33</v>
      </c>
      <c r="AX573" s="13" t="s">
        <v>78</v>
      </c>
      <c r="AY573" s="249" t="s">
        <v>153</v>
      </c>
    </row>
    <row r="574" s="13" customFormat="1">
      <c r="A574" s="13"/>
      <c r="B574" s="238"/>
      <c r="C574" s="239"/>
      <c r="D574" s="240" t="s">
        <v>162</v>
      </c>
      <c r="E574" s="241" t="s">
        <v>1</v>
      </c>
      <c r="F574" s="242" t="s">
        <v>1107</v>
      </c>
      <c r="G574" s="239"/>
      <c r="H574" s="243">
        <v>23.047000000000001</v>
      </c>
      <c r="I574" s="244"/>
      <c r="J574" s="239"/>
      <c r="K574" s="239"/>
      <c r="L574" s="245"/>
      <c r="M574" s="246"/>
      <c r="N574" s="247"/>
      <c r="O574" s="247"/>
      <c r="P574" s="247"/>
      <c r="Q574" s="247"/>
      <c r="R574" s="247"/>
      <c r="S574" s="247"/>
      <c r="T574" s="24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9" t="s">
        <v>162</v>
      </c>
      <c r="AU574" s="249" t="s">
        <v>88</v>
      </c>
      <c r="AV574" s="13" t="s">
        <v>88</v>
      </c>
      <c r="AW574" s="13" t="s">
        <v>33</v>
      </c>
      <c r="AX574" s="13" t="s">
        <v>78</v>
      </c>
      <c r="AY574" s="249" t="s">
        <v>153</v>
      </c>
    </row>
    <row r="575" s="2" customFormat="1" ht="33" customHeight="1">
      <c r="A575" s="37"/>
      <c r="B575" s="38"/>
      <c r="C575" s="225" t="s">
        <v>1108</v>
      </c>
      <c r="D575" s="225" t="s">
        <v>155</v>
      </c>
      <c r="E575" s="226" t="s">
        <v>1109</v>
      </c>
      <c r="F575" s="227" t="s">
        <v>1110</v>
      </c>
      <c r="G575" s="228" t="s">
        <v>707</v>
      </c>
      <c r="H575" s="229">
        <v>5.1740000000000004</v>
      </c>
      <c r="I575" s="230"/>
      <c r="J575" s="231">
        <f>ROUND(I575*H575,0)</f>
        <v>0</v>
      </c>
      <c r="K575" s="227" t="s">
        <v>1</v>
      </c>
      <c r="L575" s="43"/>
      <c r="M575" s="232" t="s">
        <v>1</v>
      </c>
      <c r="N575" s="233" t="s">
        <v>44</v>
      </c>
      <c r="O575" s="90"/>
      <c r="P575" s="234">
        <f>O575*H575</f>
        <v>0</v>
      </c>
      <c r="Q575" s="234">
        <v>0.001</v>
      </c>
      <c r="R575" s="234">
        <f>Q575*H575</f>
        <v>0.0051740000000000006</v>
      </c>
      <c r="S575" s="234">
        <v>0</v>
      </c>
      <c r="T575" s="235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6" t="s">
        <v>231</v>
      </c>
      <c r="AT575" s="236" t="s">
        <v>155</v>
      </c>
      <c r="AU575" s="236" t="s">
        <v>88</v>
      </c>
      <c r="AY575" s="16" t="s">
        <v>153</v>
      </c>
      <c r="BE575" s="237">
        <f>IF(N575="základní",J575,0)</f>
        <v>0</v>
      </c>
      <c r="BF575" s="237">
        <f>IF(N575="snížená",J575,0)</f>
        <v>0</v>
      </c>
      <c r="BG575" s="237">
        <f>IF(N575="zákl. přenesená",J575,0)</f>
        <v>0</v>
      </c>
      <c r="BH575" s="237">
        <f>IF(N575="sníž. přenesená",J575,0)</f>
        <v>0</v>
      </c>
      <c r="BI575" s="237">
        <f>IF(N575="nulová",J575,0)</f>
        <v>0</v>
      </c>
      <c r="BJ575" s="16" t="s">
        <v>88</v>
      </c>
      <c r="BK575" s="237">
        <f>ROUND(I575*H575,0)</f>
        <v>0</v>
      </c>
      <c r="BL575" s="16" t="s">
        <v>231</v>
      </c>
      <c r="BM575" s="236" t="s">
        <v>1111</v>
      </c>
    </row>
    <row r="576" s="13" customFormat="1">
      <c r="A576" s="13"/>
      <c r="B576" s="238"/>
      <c r="C576" s="239"/>
      <c r="D576" s="240" t="s">
        <v>162</v>
      </c>
      <c r="E576" s="241" t="s">
        <v>1</v>
      </c>
      <c r="F576" s="242" t="s">
        <v>1112</v>
      </c>
      <c r="G576" s="239"/>
      <c r="H576" s="243">
        <v>5.1740000000000004</v>
      </c>
      <c r="I576" s="244"/>
      <c r="J576" s="239"/>
      <c r="K576" s="239"/>
      <c r="L576" s="245"/>
      <c r="M576" s="246"/>
      <c r="N576" s="247"/>
      <c r="O576" s="247"/>
      <c r="P576" s="247"/>
      <c r="Q576" s="247"/>
      <c r="R576" s="247"/>
      <c r="S576" s="247"/>
      <c r="T576" s="24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9" t="s">
        <v>162</v>
      </c>
      <c r="AU576" s="249" t="s">
        <v>88</v>
      </c>
      <c r="AV576" s="13" t="s">
        <v>88</v>
      </c>
      <c r="AW576" s="13" t="s">
        <v>33</v>
      </c>
      <c r="AX576" s="13" t="s">
        <v>78</v>
      </c>
      <c r="AY576" s="249" t="s">
        <v>153</v>
      </c>
    </row>
    <row r="577" s="2" customFormat="1" ht="33" customHeight="1">
      <c r="A577" s="37"/>
      <c r="B577" s="38"/>
      <c r="C577" s="225" t="s">
        <v>1113</v>
      </c>
      <c r="D577" s="225" t="s">
        <v>155</v>
      </c>
      <c r="E577" s="226" t="s">
        <v>1114</v>
      </c>
      <c r="F577" s="227" t="s">
        <v>1115</v>
      </c>
      <c r="G577" s="228" t="s">
        <v>993</v>
      </c>
      <c r="H577" s="229">
        <v>46</v>
      </c>
      <c r="I577" s="230"/>
      <c r="J577" s="231">
        <f>ROUND(I577*H577,0)</f>
        <v>0</v>
      </c>
      <c r="K577" s="227" t="s">
        <v>1</v>
      </c>
      <c r="L577" s="43"/>
      <c r="M577" s="232" t="s">
        <v>1</v>
      </c>
      <c r="N577" s="233" t="s">
        <v>44</v>
      </c>
      <c r="O577" s="90"/>
      <c r="P577" s="234">
        <f>O577*H577</f>
        <v>0</v>
      </c>
      <c r="Q577" s="234">
        <v>0.001</v>
      </c>
      <c r="R577" s="234">
        <f>Q577*H577</f>
        <v>0.045999999999999999</v>
      </c>
      <c r="S577" s="234">
        <v>0</v>
      </c>
      <c r="T577" s="235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36" t="s">
        <v>231</v>
      </c>
      <c r="AT577" s="236" t="s">
        <v>155</v>
      </c>
      <c r="AU577" s="236" t="s">
        <v>88</v>
      </c>
      <c r="AY577" s="16" t="s">
        <v>153</v>
      </c>
      <c r="BE577" s="237">
        <f>IF(N577="základní",J577,0)</f>
        <v>0</v>
      </c>
      <c r="BF577" s="237">
        <f>IF(N577="snížená",J577,0)</f>
        <v>0</v>
      </c>
      <c r="BG577" s="237">
        <f>IF(N577="zákl. přenesená",J577,0)</f>
        <v>0</v>
      </c>
      <c r="BH577" s="237">
        <f>IF(N577="sníž. přenesená",J577,0)</f>
        <v>0</v>
      </c>
      <c r="BI577" s="237">
        <f>IF(N577="nulová",J577,0)</f>
        <v>0</v>
      </c>
      <c r="BJ577" s="16" t="s">
        <v>88</v>
      </c>
      <c r="BK577" s="237">
        <f>ROUND(I577*H577,0)</f>
        <v>0</v>
      </c>
      <c r="BL577" s="16" t="s">
        <v>231</v>
      </c>
      <c r="BM577" s="236" t="s">
        <v>1116</v>
      </c>
    </row>
    <row r="578" s="13" customFormat="1">
      <c r="A578" s="13"/>
      <c r="B578" s="238"/>
      <c r="C578" s="239"/>
      <c r="D578" s="240" t="s">
        <v>162</v>
      </c>
      <c r="E578" s="241" t="s">
        <v>1</v>
      </c>
      <c r="F578" s="242" t="s">
        <v>1117</v>
      </c>
      <c r="G578" s="239"/>
      <c r="H578" s="243">
        <v>46</v>
      </c>
      <c r="I578" s="244"/>
      <c r="J578" s="239"/>
      <c r="K578" s="239"/>
      <c r="L578" s="245"/>
      <c r="M578" s="246"/>
      <c r="N578" s="247"/>
      <c r="O578" s="247"/>
      <c r="P578" s="247"/>
      <c r="Q578" s="247"/>
      <c r="R578" s="247"/>
      <c r="S578" s="247"/>
      <c r="T578" s="24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9" t="s">
        <v>162</v>
      </c>
      <c r="AU578" s="249" t="s">
        <v>88</v>
      </c>
      <c r="AV578" s="13" t="s">
        <v>88</v>
      </c>
      <c r="AW578" s="13" t="s">
        <v>33</v>
      </c>
      <c r="AX578" s="13" t="s">
        <v>78</v>
      </c>
      <c r="AY578" s="249" t="s">
        <v>153</v>
      </c>
    </row>
    <row r="579" s="2" customFormat="1" ht="24.15" customHeight="1">
      <c r="A579" s="37"/>
      <c r="B579" s="38"/>
      <c r="C579" s="225" t="s">
        <v>1118</v>
      </c>
      <c r="D579" s="225" t="s">
        <v>155</v>
      </c>
      <c r="E579" s="226" t="s">
        <v>1119</v>
      </c>
      <c r="F579" s="227" t="s">
        <v>1120</v>
      </c>
      <c r="G579" s="228" t="s">
        <v>1121</v>
      </c>
      <c r="H579" s="229">
        <v>24</v>
      </c>
      <c r="I579" s="230"/>
      <c r="J579" s="231">
        <f>ROUND(I579*H579,0)</f>
        <v>0</v>
      </c>
      <c r="K579" s="227" t="s">
        <v>1</v>
      </c>
      <c r="L579" s="43"/>
      <c r="M579" s="232" t="s">
        <v>1</v>
      </c>
      <c r="N579" s="233" t="s">
        <v>44</v>
      </c>
      <c r="O579" s="90"/>
      <c r="P579" s="234">
        <f>O579*H579</f>
        <v>0</v>
      </c>
      <c r="Q579" s="234">
        <v>0.001</v>
      </c>
      <c r="R579" s="234">
        <f>Q579*H579</f>
        <v>0.024</v>
      </c>
      <c r="S579" s="234">
        <v>0</v>
      </c>
      <c r="T579" s="235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36" t="s">
        <v>231</v>
      </c>
      <c r="AT579" s="236" t="s">
        <v>155</v>
      </c>
      <c r="AU579" s="236" t="s">
        <v>88</v>
      </c>
      <c r="AY579" s="16" t="s">
        <v>153</v>
      </c>
      <c r="BE579" s="237">
        <f>IF(N579="základní",J579,0)</f>
        <v>0</v>
      </c>
      <c r="BF579" s="237">
        <f>IF(N579="snížená",J579,0)</f>
        <v>0</v>
      </c>
      <c r="BG579" s="237">
        <f>IF(N579="zákl. přenesená",J579,0)</f>
        <v>0</v>
      </c>
      <c r="BH579" s="237">
        <f>IF(N579="sníž. přenesená",J579,0)</f>
        <v>0</v>
      </c>
      <c r="BI579" s="237">
        <f>IF(N579="nulová",J579,0)</f>
        <v>0</v>
      </c>
      <c r="BJ579" s="16" t="s">
        <v>88</v>
      </c>
      <c r="BK579" s="237">
        <f>ROUND(I579*H579,0)</f>
        <v>0</v>
      </c>
      <c r="BL579" s="16" t="s">
        <v>231</v>
      </c>
      <c r="BM579" s="236" t="s">
        <v>1122</v>
      </c>
    </row>
    <row r="580" s="2" customFormat="1" ht="24.15" customHeight="1">
      <c r="A580" s="37"/>
      <c r="B580" s="38"/>
      <c r="C580" s="225" t="s">
        <v>1123</v>
      </c>
      <c r="D580" s="225" t="s">
        <v>155</v>
      </c>
      <c r="E580" s="226" t="s">
        <v>1124</v>
      </c>
      <c r="F580" s="227" t="s">
        <v>1125</v>
      </c>
      <c r="G580" s="228" t="s">
        <v>183</v>
      </c>
      <c r="H580" s="229">
        <v>0.90100000000000002</v>
      </c>
      <c r="I580" s="230"/>
      <c r="J580" s="231">
        <f>ROUND(I580*H580,0)</f>
        <v>0</v>
      </c>
      <c r="K580" s="227" t="s">
        <v>159</v>
      </c>
      <c r="L580" s="43"/>
      <c r="M580" s="232" t="s">
        <v>1</v>
      </c>
      <c r="N580" s="233" t="s">
        <v>44</v>
      </c>
      <c r="O580" s="90"/>
      <c r="P580" s="234">
        <f>O580*H580</f>
        <v>0</v>
      </c>
      <c r="Q580" s="234">
        <v>0</v>
      </c>
      <c r="R580" s="234">
        <f>Q580*H580</f>
        <v>0</v>
      </c>
      <c r="S580" s="234">
        <v>0</v>
      </c>
      <c r="T580" s="235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6" t="s">
        <v>231</v>
      </c>
      <c r="AT580" s="236" t="s">
        <v>155</v>
      </c>
      <c r="AU580" s="236" t="s">
        <v>88</v>
      </c>
      <c r="AY580" s="16" t="s">
        <v>153</v>
      </c>
      <c r="BE580" s="237">
        <f>IF(N580="základní",J580,0)</f>
        <v>0</v>
      </c>
      <c r="BF580" s="237">
        <f>IF(N580="snížená",J580,0)</f>
        <v>0</v>
      </c>
      <c r="BG580" s="237">
        <f>IF(N580="zákl. přenesená",J580,0)</f>
        <v>0</v>
      </c>
      <c r="BH580" s="237">
        <f>IF(N580="sníž. přenesená",J580,0)</f>
        <v>0</v>
      </c>
      <c r="BI580" s="237">
        <f>IF(N580="nulová",J580,0)</f>
        <v>0</v>
      </c>
      <c r="BJ580" s="16" t="s">
        <v>88</v>
      </c>
      <c r="BK580" s="237">
        <f>ROUND(I580*H580,0)</f>
        <v>0</v>
      </c>
      <c r="BL580" s="16" t="s">
        <v>231</v>
      </c>
      <c r="BM580" s="236" t="s">
        <v>1126</v>
      </c>
    </row>
    <row r="581" s="12" customFormat="1" ht="22.8" customHeight="1">
      <c r="A581" s="12"/>
      <c r="B581" s="209"/>
      <c r="C581" s="210"/>
      <c r="D581" s="211" t="s">
        <v>77</v>
      </c>
      <c r="E581" s="223" t="s">
        <v>1127</v>
      </c>
      <c r="F581" s="223" t="s">
        <v>1128</v>
      </c>
      <c r="G581" s="210"/>
      <c r="H581" s="210"/>
      <c r="I581" s="213"/>
      <c r="J581" s="224">
        <f>BK581</f>
        <v>0</v>
      </c>
      <c r="K581" s="210"/>
      <c r="L581" s="215"/>
      <c r="M581" s="216"/>
      <c r="N581" s="217"/>
      <c r="O581" s="217"/>
      <c r="P581" s="218">
        <f>SUM(P582:P619)</f>
        <v>0</v>
      </c>
      <c r="Q581" s="217"/>
      <c r="R581" s="218">
        <f>SUM(R582:R619)</f>
        <v>7.8101030999999992</v>
      </c>
      <c r="S581" s="217"/>
      <c r="T581" s="219">
        <f>SUM(T582:T619)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20" t="s">
        <v>88</v>
      </c>
      <c r="AT581" s="221" t="s">
        <v>77</v>
      </c>
      <c r="AU581" s="221" t="s">
        <v>8</v>
      </c>
      <c r="AY581" s="220" t="s">
        <v>153</v>
      </c>
      <c r="BK581" s="222">
        <f>SUM(BK582:BK619)</f>
        <v>0</v>
      </c>
    </row>
    <row r="582" s="2" customFormat="1" ht="16.5" customHeight="1">
      <c r="A582" s="37"/>
      <c r="B582" s="38"/>
      <c r="C582" s="225" t="s">
        <v>1129</v>
      </c>
      <c r="D582" s="225" t="s">
        <v>155</v>
      </c>
      <c r="E582" s="226" t="s">
        <v>1130</v>
      </c>
      <c r="F582" s="227" t="s">
        <v>1131</v>
      </c>
      <c r="G582" s="228" t="s">
        <v>158</v>
      </c>
      <c r="H582" s="229">
        <v>228.97399999999999</v>
      </c>
      <c r="I582" s="230"/>
      <c r="J582" s="231">
        <f>ROUND(I582*H582,0)</f>
        <v>0</v>
      </c>
      <c r="K582" s="227" t="s">
        <v>159</v>
      </c>
      <c r="L582" s="43"/>
      <c r="M582" s="232" t="s">
        <v>1</v>
      </c>
      <c r="N582" s="233" t="s">
        <v>44</v>
      </c>
      <c r="O582" s="90"/>
      <c r="P582" s="234">
        <f>O582*H582</f>
        <v>0</v>
      </c>
      <c r="Q582" s="234">
        <v>0.00029999999999999997</v>
      </c>
      <c r="R582" s="234">
        <f>Q582*H582</f>
        <v>0.068692199999999995</v>
      </c>
      <c r="S582" s="234">
        <v>0</v>
      </c>
      <c r="T582" s="235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36" t="s">
        <v>231</v>
      </c>
      <c r="AT582" s="236" t="s">
        <v>155</v>
      </c>
      <c r="AU582" s="236" t="s">
        <v>88</v>
      </c>
      <c r="AY582" s="16" t="s">
        <v>153</v>
      </c>
      <c r="BE582" s="237">
        <f>IF(N582="základní",J582,0)</f>
        <v>0</v>
      </c>
      <c r="BF582" s="237">
        <f>IF(N582="snížená",J582,0)</f>
        <v>0</v>
      </c>
      <c r="BG582" s="237">
        <f>IF(N582="zákl. přenesená",J582,0)</f>
        <v>0</v>
      </c>
      <c r="BH582" s="237">
        <f>IF(N582="sníž. přenesená",J582,0)</f>
        <v>0</v>
      </c>
      <c r="BI582" s="237">
        <f>IF(N582="nulová",J582,0)</f>
        <v>0</v>
      </c>
      <c r="BJ582" s="16" t="s">
        <v>88</v>
      </c>
      <c r="BK582" s="237">
        <f>ROUND(I582*H582,0)</f>
        <v>0</v>
      </c>
      <c r="BL582" s="16" t="s">
        <v>231</v>
      </c>
      <c r="BM582" s="236" t="s">
        <v>1132</v>
      </c>
    </row>
    <row r="583" s="13" customFormat="1">
      <c r="A583" s="13"/>
      <c r="B583" s="238"/>
      <c r="C583" s="239"/>
      <c r="D583" s="240" t="s">
        <v>162</v>
      </c>
      <c r="E583" s="241" t="s">
        <v>1</v>
      </c>
      <c r="F583" s="242" t="s">
        <v>561</v>
      </c>
      <c r="G583" s="239"/>
      <c r="H583" s="243">
        <v>10.710000000000001</v>
      </c>
      <c r="I583" s="244"/>
      <c r="J583" s="239"/>
      <c r="K583" s="239"/>
      <c r="L583" s="245"/>
      <c r="M583" s="246"/>
      <c r="N583" s="247"/>
      <c r="O583" s="247"/>
      <c r="P583" s="247"/>
      <c r="Q583" s="247"/>
      <c r="R583" s="247"/>
      <c r="S583" s="247"/>
      <c r="T583" s="24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9" t="s">
        <v>162</v>
      </c>
      <c r="AU583" s="249" t="s">
        <v>88</v>
      </c>
      <c r="AV583" s="13" t="s">
        <v>88</v>
      </c>
      <c r="AW583" s="13" t="s">
        <v>33</v>
      </c>
      <c r="AX583" s="13" t="s">
        <v>78</v>
      </c>
      <c r="AY583" s="249" t="s">
        <v>153</v>
      </c>
    </row>
    <row r="584" s="13" customFormat="1">
      <c r="A584" s="13"/>
      <c r="B584" s="238"/>
      <c r="C584" s="239"/>
      <c r="D584" s="240" t="s">
        <v>162</v>
      </c>
      <c r="E584" s="241" t="s">
        <v>1</v>
      </c>
      <c r="F584" s="242" t="s">
        <v>1133</v>
      </c>
      <c r="G584" s="239"/>
      <c r="H584" s="243">
        <v>190.62000000000001</v>
      </c>
      <c r="I584" s="244"/>
      <c r="J584" s="239"/>
      <c r="K584" s="239"/>
      <c r="L584" s="245"/>
      <c r="M584" s="246"/>
      <c r="N584" s="247"/>
      <c r="O584" s="247"/>
      <c r="P584" s="247"/>
      <c r="Q584" s="247"/>
      <c r="R584" s="247"/>
      <c r="S584" s="247"/>
      <c r="T584" s="24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9" t="s">
        <v>162</v>
      </c>
      <c r="AU584" s="249" t="s">
        <v>88</v>
      </c>
      <c r="AV584" s="13" t="s">
        <v>88</v>
      </c>
      <c r="AW584" s="13" t="s">
        <v>33</v>
      </c>
      <c r="AX584" s="13" t="s">
        <v>78</v>
      </c>
      <c r="AY584" s="249" t="s">
        <v>153</v>
      </c>
    </row>
    <row r="585" s="13" customFormat="1">
      <c r="A585" s="13"/>
      <c r="B585" s="238"/>
      <c r="C585" s="239"/>
      <c r="D585" s="240" t="s">
        <v>162</v>
      </c>
      <c r="E585" s="241" t="s">
        <v>1</v>
      </c>
      <c r="F585" s="242" t="s">
        <v>1134</v>
      </c>
      <c r="G585" s="239"/>
      <c r="H585" s="243">
        <v>27.643999999999998</v>
      </c>
      <c r="I585" s="244"/>
      <c r="J585" s="239"/>
      <c r="K585" s="239"/>
      <c r="L585" s="245"/>
      <c r="M585" s="246"/>
      <c r="N585" s="247"/>
      <c r="O585" s="247"/>
      <c r="P585" s="247"/>
      <c r="Q585" s="247"/>
      <c r="R585" s="247"/>
      <c r="S585" s="247"/>
      <c r="T585" s="24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9" t="s">
        <v>162</v>
      </c>
      <c r="AU585" s="249" t="s">
        <v>88</v>
      </c>
      <c r="AV585" s="13" t="s">
        <v>88</v>
      </c>
      <c r="AW585" s="13" t="s">
        <v>33</v>
      </c>
      <c r="AX585" s="13" t="s">
        <v>78</v>
      </c>
      <c r="AY585" s="249" t="s">
        <v>153</v>
      </c>
    </row>
    <row r="586" s="2" customFormat="1" ht="16.5" customHeight="1">
      <c r="A586" s="37"/>
      <c r="B586" s="38"/>
      <c r="C586" s="225" t="s">
        <v>1135</v>
      </c>
      <c r="D586" s="225" t="s">
        <v>155</v>
      </c>
      <c r="E586" s="226" t="s">
        <v>1136</v>
      </c>
      <c r="F586" s="227" t="s">
        <v>1137</v>
      </c>
      <c r="G586" s="228" t="s">
        <v>352</v>
      </c>
      <c r="H586" s="229">
        <v>141.19999999999999</v>
      </c>
      <c r="I586" s="230"/>
      <c r="J586" s="231">
        <f>ROUND(I586*H586,0)</f>
        <v>0</v>
      </c>
      <c r="K586" s="227" t="s">
        <v>159</v>
      </c>
      <c r="L586" s="43"/>
      <c r="M586" s="232" t="s">
        <v>1</v>
      </c>
      <c r="N586" s="233" t="s">
        <v>44</v>
      </c>
      <c r="O586" s="90"/>
      <c r="P586" s="234">
        <f>O586*H586</f>
        <v>0</v>
      </c>
      <c r="Q586" s="234">
        <v>0.00034000000000000002</v>
      </c>
      <c r="R586" s="234">
        <f>Q586*H586</f>
        <v>0.048008000000000002</v>
      </c>
      <c r="S586" s="234">
        <v>0</v>
      </c>
      <c r="T586" s="235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36" t="s">
        <v>231</v>
      </c>
      <c r="AT586" s="236" t="s">
        <v>155</v>
      </c>
      <c r="AU586" s="236" t="s">
        <v>88</v>
      </c>
      <c r="AY586" s="16" t="s">
        <v>153</v>
      </c>
      <c r="BE586" s="237">
        <f>IF(N586="základní",J586,0)</f>
        <v>0</v>
      </c>
      <c r="BF586" s="237">
        <f>IF(N586="snížená",J586,0)</f>
        <v>0</v>
      </c>
      <c r="BG586" s="237">
        <f>IF(N586="zákl. přenesená",J586,0)</f>
        <v>0</v>
      </c>
      <c r="BH586" s="237">
        <f>IF(N586="sníž. přenesená",J586,0)</f>
        <v>0</v>
      </c>
      <c r="BI586" s="237">
        <f>IF(N586="nulová",J586,0)</f>
        <v>0</v>
      </c>
      <c r="BJ586" s="16" t="s">
        <v>88</v>
      </c>
      <c r="BK586" s="237">
        <f>ROUND(I586*H586,0)</f>
        <v>0</v>
      </c>
      <c r="BL586" s="16" t="s">
        <v>231</v>
      </c>
      <c r="BM586" s="236" t="s">
        <v>1138</v>
      </c>
    </row>
    <row r="587" s="13" customFormat="1">
      <c r="A587" s="13"/>
      <c r="B587" s="238"/>
      <c r="C587" s="239"/>
      <c r="D587" s="240" t="s">
        <v>162</v>
      </c>
      <c r="E587" s="241" t="s">
        <v>1</v>
      </c>
      <c r="F587" s="242" t="s">
        <v>1139</v>
      </c>
      <c r="G587" s="239"/>
      <c r="H587" s="243">
        <v>141.19999999999999</v>
      </c>
      <c r="I587" s="244"/>
      <c r="J587" s="239"/>
      <c r="K587" s="239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162</v>
      </c>
      <c r="AU587" s="249" t="s">
        <v>88</v>
      </c>
      <c r="AV587" s="13" t="s">
        <v>88</v>
      </c>
      <c r="AW587" s="13" t="s">
        <v>33</v>
      </c>
      <c r="AX587" s="13" t="s">
        <v>78</v>
      </c>
      <c r="AY587" s="249" t="s">
        <v>153</v>
      </c>
    </row>
    <row r="588" s="2" customFormat="1" ht="24.15" customHeight="1">
      <c r="A588" s="37"/>
      <c r="B588" s="38"/>
      <c r="C588" s="250" t="s">
        <v>1140</v>
      </c>
      <c r="D588" s="250" t="s">
        <v>232</v>
      </c>
      <c r="E588" s="251" t="s">
        <v>1141</v>
      </c>
      <c r="F588" s="252" t="s">
        <v>1142</v>
      </c>
      <c r="G588" s="253" t="s">
        <v>352</v>
      </c>
      <c r="H588" s="254">
        <v>155.31999999999999</v>
      </c>
      <c r="I588" s="255"/>
      <c r="J588" s="256">
        <f>ROUND(I588*H588,0)</f>
        <v>0</v>
      </c>
      <c r="K588" s="252" t="s">
        <v>159</v>
      </c>
      <c r="L588" s="257"/>
      <c r="M588" s="258" t="s">
        <v>1</v>
      </c>
      <c r="N588" s="259" t="s">
        <v>44</v>
      </c>
      <c r="O588" s="90"/>
      <c r="P588" s="234">
        <f>O588*H588</f>
        <v>0</v>
      </c>
      <c r="Q588" s="234">
        <v>0.0011199999999999999</v>
      </c>
      <c r="R588" s="234">
        <f>Q588*H588</f>
        <v>0.17395839999999999</v>
      </c>
      <c r="S588" s="234">
        <v>0</v>
      </c>
      <c r="T588" s="235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36" t="s">
        <v>319</v>
      </c>
      <c r="AT588" s="236" t="s">
        <v>232</v>
      </c>
      <c r="AU588" s="236" t="s">
        <v>88</v>
      </c>
      <c r="AY588" s="16" t="s">
        <v>153</v>
      </c>
      <c r="BE588" s="237">
        <f>IF(N588="základní",J588,0)</f>
        <v>0</v>
      </c>
      <c r="BF588" s="237">
        <f>IF(N588="snížená",J588,0)</f>
        <v>0</v>
      </c>
      <c r="BG588" s="237">
        <f>IF(N588="zákl. přenesená",J588,0)</f>
        <v>0</v>
      </c>
      <c r="BH588" s="237">
        <f>IF(N588="sníž. přenesená",J588,0)</f>
        <v>0</v>
      </c>
      <c r="BI588" s="237">
        <f>IF(N588="nulová",J588,0)</f>
        <v>0</v>
      </c>
      <c r="BJ588" s="16" t="s">
        <v>88</v>
      </c>
      <c r="BK588" s="237">
        <f>ROUND(I588*H588,0)</f>
        <v>0</v>
      </c>
      <c r="BL588" s="16" t="s">
        <v>231</v>
      </c>
      <c r="BM588" s="236" t="s">
        <v>1143</v>
      </c>
    </row>
    <row r="589" s="13" customFormat="1">
      <c r="A589" s="13"/>
      <c r="B589" s="238"/>
      <c r="C589" s="239"/>
      <c r="D589" s="240" t="s">
        <v>162</v>
      </c>
      <c r="E589" s="241" t="s">
        <v>1</v>
      </c>
      <c r="F589" s="242" t="s">
        <v>1144</v>
      </c>
      <c r="G589" s="239"/>
      <c r="H589" s="243">
        <v>155.31999999999999</v>
      </c>
      <c r="I589" s="244"/>
      <c r="J589" s="239"/>
      <c r="K589" s="239"/>
      <c r="L589" s="245"/>
      <c r="M589" s="246"/>
      <c r="N589" s="247"/>
      <c r="O589" s="247"/>
      <c r="P589" s="247"/>
      <c r="Q589" s="247"/>
      <c r="R589" s="247"/>
      <c r="S589" s="247"/>
      <c r="T589" s="24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9" t="s">
        <v>162</v>
      </c>
      <c r="AU589" s="249" t="s">
        <v>88</v>
      </c>
      <c r="AV589" s="13" t="s">
        <v>88</v>
      </c>
      <c r="AW589" s="13" t="s">
        <v>33</v>
      </c>
      <c r="AX589" s="13" t="s">
        <v>78</v>
      </c>
      <c r="AY589" s="249" t="s">
        <v>153</v>
      </c>
    </row>
    <row r="590" s="2" customFormat="1" ht="24.15" customHeight="1">
      <c r="A590" s="37"/>
      <c r="B590" s="38"/>
      <c r="C590" s="225" t="s">
        <v>1145</v>
      </c>
      <c r="D590" s="225" t="s">
        <v>155</v>
      </c>
      <c r="E590" s="226" t="s">
        <v>1146</v>
      </c>
      <c r="F590" s="227" t="s">
        <v>1147</v>
      </c>
      <c r="G590" s="228" t="s">
        <v>352</v>
      </c>
      <c r="H590" s="229">
        <v>276.44</v>
      </c>
      <c r="I590" s="230"/>
      <c r="J590" s="231">
        <f>ROUND(I590*H590,0)</f>
        <v>0</v>
      </c>
      <c r="K590" s="227" t="s">
        <v>159</v>
      </c>
      <c r="L590" s="43"/>
      <c r="M590" s="232" t="s">
        <v>1</v>
      </c>
      <c r="N590" s="233" t="s">
        <v>44</v>
      </c>
      <c r="O590" s="90"/>
      <c r="P590" s="234">
        <f>O590*H590</f>
        <v>0</v>
      </c>
      <c r="Q590" s="234">
        <v>0.00058</v>
      </c>
      <c r="R590" s="234">
        <f>Q590*H590</f>
        <v>0.16033520000000001</v>
      </c>
      <c r="S590" s="234">
        <v>0</v>
      </c>
      <c r="T590" s="235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36" t="s">
        <v>231</v>
      </c>
      <c r="AT590" s="236" t="s">
        <v>155</v>
      </c>
      <c r="AU590" s="236" t="s">
        <v>88</v>
      </c>
      <c r="AY590" s="16" t="s">
        <v>153</v>
      </c>
      <c r="BE590" s="237">
        <f>IF(N590="základní",J590,0)</f>
        <v>0</v>
      </c>
      <c r="BF590" s="237">
        <f>IF(N590="snížená",J590,0)</f>
        <v>0</v>
      </c>
      <c r="BG590" s="237">
        <f>IF(N590="zákl. přenesená",J590,0)</f>
        <v>0</v>
      </c>
      <c r="BH590" s="237">
        <f>IF(N590="sníž. přenesená",J590,0)</f>
        <v>0</v>
      </c>
      <c r="BI590" s="237">
        <f>IF(N590="nulová",J590,0)</f>
        <v>0</v>
      </c>
      <c r="BJ590" s="16" t="s">
        <v>88</v>
      </c>
      <c r="BK590" s="237">
        <f>ROUND(I590*H590,0)</f>
        <v>0</v>
      </c>
      <c r="BL590" s="16" t="s">
        <v>231</v>
      </c>
      <c r="BM590" s="236" t="s">
        <v>1148</v>
      </c>
    </row>
    <row r="591" s="13" customFormat="1">
      <c r="A591" s="13"/>
      <c r="B591" s="238"/>
      <c r="C591" s="239"/>
      <c r="D591" s="240" t="s">
        <v>162</v>
      </c>
      <c r="E591" s="241" t="s">
        <v>1</v>
      </c>
      <c r="F591" s="242" t="s">
        <v>1149</v>
      </c>
      <c r="G591" s="239"/>
      <c r="H591" s="243">
        <v>276.44</v>
      </c>
      <c r="I591" s="244"/>
      <c r="J591" s="239"/>
      <c r="K591" s="239"/>
      <c r="L591" s="245"/>
      <c r="M591" s="246"/>
      <c r="N591" s="247"/>
      <c r="O591" s="247"/>
      <c r="P591" s="247"/>
      <c r="Q591" s="247"/>
      <c r="R591" s="247"/>
      <c r="S591" s="247"/>
      <c r="T591" s="24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9" t="s">
        <v>162</v>
      </c>
      <c r="AU591" s="249" t="s">
        <v>88</v>
      </c>
      <c r="AV591" s="13" t="s">
        <v>88</v>
      </c>
      <c r="AW591" s="13" t="s">
        <v>33</v>
      </c>
      <c r="AX591" s="13" t="s">
        <v>78</v>
      </c>
      <c r="AY591" s="249" t="s">
        <v>153</v>
      </c>
    </row>
    <row r="592" s="2" customFormat="1" ht="24.15" customHeight="1">
      <c r="A592" s="37"/>
      <c r="B592" s="38"/>
      <c r="C592" s="225" t="s">
        <v>1150</v>
      </c>
      <c r="D592" s="225" t="s">
        <v>155</v>
      </c>
      <c r="E592" s="226" t="s">
        <v>1151</v>
      </c>
      <c r="F592" s="227" t="s">
        <v>1152</v>
      </c>
      <c r="G592" s="228" t="s">
        <v>158</v>
      </c>
      <c r="H592" s="229">
        <v>201.33000000000001</v>
      </c>
      <c r="I592" s="230"/>
      <c r="J592" s="231">
        <f>ROUND(I592*H592,0)</f>
        <v>0</v>
      </c>
      <c r="K592" s="227" t="s">
        <v>159</v>
      </c>
      <c r="L592" s="43"/>
      <c r="M592" s="232" t="s">
        <v>1</v>
      </c>
      <c r="N592" s="233" t="s">
        <v>44</v>
      </c>
      <c r="O592" s="90"/>
      <c r="P592" s="234">
        <f>O592*H592</f>
        <v>0</v>
      </c>
      <c r="Q592" s="234">
        <v>0.0063499999999999997</v>
      </c>
      <c r="R592" s="234">
        <f>Q592*H592</f>
        <v>1.2784455000000001</v>
      </c>
      <c r="S592" s="234">
        <v>0</v>
      </c>
      <c r="T592" s="235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36" t="s">
        <v>231</v>
      </c>
      <c r="AT592" s="236" t="s">
        <v>155</v>
      </c>
      <c r="AU592" s="236" t="s">
        <v>88</v>
      </c>
      <c r="AY592" s="16" t="s">
        <v>153</v>
      </c>
      <c r="BE592" s="237">
        <f>IF(N592="základní",J592,0)</f>
        <v>0</v>
      </c>
      <c r="BF592" s="237">
        <f>IF(N592="snížená",J592,0)</f>
        <v>0</v>
      </c>
      <c r="BG592" s="237">
        <f>IF(N592="zákl. přenesená",J592,0)</f>
        <v>0</v>
      </c>
      <c r="BH592" s="237">
        <f>IF(N592="sníž. přenesená",J592,0)</f>
        <v>0</v>
      </c>
      <c r="BI592" s="237">
        <f>IF(N592="nulová",J592,0)</f>
        <v>0</v>
      </c>
      <c r="BJ592" s="16" t="s">
        <v>88</v>
      </c>
      <c r="BK592" s="237">
        <f>ROUND(I592*H592,0)</f>
        <v>0</v>
      </c>
      <c r="BL592" s="16" t="s">
        <v>231</v>
      </c>
      <c r="BM592" s="236" t="s">
        <v>1153</v>
      </c>
    </row>
    <row r="593" s="13" customFormat="1">
      <c r="A593" s="13"/>
      <c r="B593" s="238"/>
      <c r="C593" s="239"/>
      <c r="D593" s="240" t="s">
        <v>162</v>
      </c>
      <c r="E593" s="241" t="s">
        <v>1</v>
      </c>
      <c r="F593" s="242" t="s">
        <v>561</v>
      </c>
      <c r="G593" s="239"/>
      <c r="H593" s="243">
        <v>10.710000000000001</v>
      </c>
      <c r="I593" s="244"/>
      <c r="J593" s="239"/>
      <c r="K593" s="239"/>
      <c r="L593" s="245"/>
      <c r="M593" s="246"/>
      <c r="N593" s="247"/>
      <c r="O593" s="247"/>
      <c r="P593" s="247"/>
      <c r="Q593" s="247"/>
      <c r="R593" s="247"/>
      <c r="S593" s="247"/>
      <c r="T593" s="24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9" t="s">
        <v>162</v>
      </c>
      <c r="AU593" s="249" t="s">
        <v>88</v>
      </c>
      <c r="AV593" s="13" t="s">
        <v>88</v>
      </c>
      <c r="AW593" s="13" t="s">
        <v>33</v>
      </c>
      <c r="AX593" s="13" t="s">
        <v>78</v>
      </c>
      <c r="AY593" s="249" t="s">
        <v>153</v>
      </c>
    </row>
    <row r="594" s="13" customFormat="1">
      <c r="A594" s="13"/>
      <c r="B594" s="238"/>
      <c r="C594" s="239"/>
      <c r="D594" s="240" t="s">
        <v>162</v>
      </c>
      <c r="E594" s="241" t="s">
        <v>1</v>
      </c>
      <c r="F594" s="242" t="s">
        <v>1154</v>
      </c>
      <c r="G594" s="239"/>
      <c r="H594" s="243">
        <v>190.62000000000001</v>
      </c>
      <c r="I594" s="244"/>
      <c r="J594" s="239"/>
      <c r="K594" s="239"/>
      <c r="L594" s="245"/>
      <c r="M594" s="246"/>
      <c r="N594" s="247"/>
      <c r="O594" s="247"/>
      <c r="P594" s="247"/>
      <c r="Q594" s="247"/>
      <c r="R594" s="247"/>
      <c r="S594" s="247"/>
      <c r="T594" s="24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9" t="s">
        <v>162</v>
      </c>
      <c r="AU594" s="249" t="s">
        <v>88</v>
      </c>
      <c r="AV594" s="13" t="s">
        <v>88</v>
      </c>
      <c r="AW594" s="13" t="s">
        <v>33</v>
      </c>
      <c r="AX594" s="13" t="s">
        <v>78</v>
      </c>
      <c r="AY594" s="249" t="s">
        <v>153</v>
      </c>
    </row>
    <row r="595" s="2" customFormat="1" ht="33" customHeight="1">
      <c r="A595" s="37"/>
      <c r="B595" s="38"/>
      <c r="C595" s="250" t="s">
        <v>1155</v>
      </c>
      <c r="D595" s="250" t="s">
        <v>232</v>
      </c>
      <c r="E595" s="251" t="s">
        <v>1156</v>
      </c>
      <c r="F595" s="252" t="s">
        <v>1157</v>
      </c>
      <c r="G595" s="253" t="s">
        <v>158</v>
      </c>
      <c r="H595" s="254">
        <v>251.87100000000001</v>
      </c>
      <c r="I595" s="255"/>
      <c r="J595" s="256">
        <f>ROUND(I595*H595,0)</f>
        <v>0</v>
      </c>
      <c r="K595" s="252" t="s">
        <v>159</v>
      </c>
      <c r="L595" s="257"/>
      <c r="M595" s="258" t="s">
        <v>1</v>
      </c>
      <c r="N595" s="259" t="s">
        <v>44</v>
      </c>
      <c r="O595" s="90"/>
      <c r="P595" s="234">
        <f>O595*H595</f>
        <v>0</v>
      </c>
      <c r="Q595" s="234">
        <v>0.019199999999999998</v>
      </c>
      <c r="R595" s="234">
        <f>Q595*H595</f>
        <v>4.8359231999999999</v>
      </c>
      <c r="S595" s="234">
        <v>0</v>
      </c>
      <c r="T595" s="235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236" t="s">
        <v>319</v>
      </c>
      <c r="AT595" s="236" t="s">
        <v>232</v>
      </c>
      <c r="AU595" s="236" t="s">
        <v>88</v>
      </c>
      <c r="AY595" s="16" t="s">
        <v>153</v>
      </c>
      <c r="BE595" s="237">
        <f>IF(N595="základní",J595,0)</f>
        <v>0</v>
      </c>
      <c r="BF595" s="237">
        <f>IF(N595="snížená",J595,0)</f>
        <v>0</v>
      </c>
      <c r="BG595" s="237">
        <f>IF(N595="zákl. přenesená",J595,0)</f>
        <v>0</v>
      </c>
      <c r="BH595" s="237">
        <f>IF(N595="sníž. přenesená",J595,0)</f>
        <v>0</v>
      </c>
      <c r="BI595" s="237">
        <f>IF(N595="nulová",J595,0)</f>
        <v>0</v>
      </c>
      <c r="BJ595" s="16" t="s">
        <v>88</v>
      </c>
      <c r="BK595" s="237">
        <f>ROUND(I595*H595,0)</f>
        <v>0</v>
      </c>
      <c r="BL595" s="16" t="s">
        <v>231</v>
      </c>
      <c r="BM595" s="236" t="s">
        <v>1158</v>
      </c>
    </row>
    <row r="596" s="13" customFormat="1">
      <c r="A596" s="13"/>
      <c r="B596" s="238"/>
      <c r="C596" s="239"/>
      <c r="D596" s="240" t="s">
        <v>162</v>
      </c>
      <c r="E596" s="241" t="s">
        <v>1</v>
      </c>
      <c r="F596" s="242" t="s">
        <v>1159</v>
      </c>
      <c r="G596" s="239"/>
      <c r="H596" s="243">
        <v>251.87100000000001</v>
      </c>
      <c r="I596" s="244"/>
      <c r="J596" s="239"/>
      <c r="K596" s="239"/>
      <c r="L596" s="245"/>
      <c r="M596" s="246"/>
      <c r="N596" s="247"/>
      <c r="O596" s="247"/>
      <c r="P596" s="247"/>
      <c r="Q596" s="247"/>
      <c r="R596" s="247"/>
      <c r="S596" s="247"/>
      <c r="T596" s="24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9" t="s">
        <v>162</v>
      </c>
      <c r="AU596" s="249" t="s">
        <v>88</v>
      </c>
      <c r="AV596" s="13" t="s">
        <v>88</v>
      </c>
      <c r="AW596" s="13" t="s">
        <v>33</v>
      </c>
      <c r="AX596" s="13" t="s">
        <v>78</v>
      </c>
      <c r="AY596" s="249" t="s">
        <v>153</v>
      </c>
    </row>
    <row r="597" s="2" customFormat="1" ht="24.15" customHeight="1">
      <c r="A597" s="37"/>
      <c r="B597" s="38"/>
      <c r="C597" s="225" t="s">
        <v>1160</v>
      </c>
      <c r="D597" s="225" t="s">
        <v>155</v>
      </c>
      <c r="E597" s="226" t="s">
        <v>1161</v>
      </c>
      <c r="F597" s="227" t="s">
        <v>1162</v>
      </c>
      <c r="G597" s="228" t="s">
        <v>352</v>
      </c>
      <c r="H597" s="229">
        <v>7.5999999999999996</v>
      </c>
      <c r="I597" s="230"/>
      <c r="J597" s="231">
        <f>ROUND(I597*H597,0)</f>
        <v>0</v>
      </c>
      <c r="K597" s="227" t="s">
        <v>159</v>
      </c>
      <c r="L597" s="43"/>
      <c r="M597" s="232" t="s">
        <v>1</v>
      </c>
      <c r="N597" s="233" t="s">
        <v>44</v>
      </c>
      <c r="O597" s="90"/>
      <c r="P597" s="234">
        <f>O597*H597</f>
        <v>0</v>
      </c>
      <c r="Q597" s="234">
        <v>0.0018799999999999999</v>
      </c>
      <c r="R597" s="234">
        <f>Q597*H597</f>
        <v>0.014287999999999999</v>
      </c>
      <c r="S597" s="234">
        <v>0</v>
      </c>
      <c r="T597" s="235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36" t="s">
        <v>231</v>
      </c>
      <c r="AT597" s="236" t="s">
        <v>155</v>
      </c>
      <c r="AU597" s="236" t="s">
        <v>88</v>
      </c>
      <c r="AY597" s="16" t="s">
        <v>153</v>
      </c>
      <c r="BE597" s="237">
        <f>IF(N597="základní",J597,0)</f>
        <v>0</v>
      </c>
      <c r="BF597" s="237">
        <f>IF(N597="snížená",J597,0)</f>
        <v>0</v>
      </c>
      <c r="BG597" s="237">
        <f>IF(N597="zákl. přenesená",J597,0)</f>
        <v>0</v>
      </c>
      <c r="BH597" s="237">
        <f>IF(N597="sníž. přenesená",J597,0)</f>
        <v>0</v>
      </c>
      <c r="BI597" s="237">
        <f>IF(N597="nulová",J597,0)</f>
        <v>0</v>
      </c>
      <c r="BJ597" s="16" t="s">
        <v>88</v>
      </c>
      <c r="BK597" s="237">
        <f>ROUND(I597*H597,0)</f>
        <v>0</v>
      </c>
      <c r="BL597" s="16" t="s">
        <v>231</v>
      </c>
      <c r="BM597" s="236" t="s">
        <v>1163</v>
      </c>
    </row>
    <row r="598" s="13" customFormat="1">
      <c r="A598" s="13"/>
      <c r="B598" s="238"/>
      <c r="C598" s="239"/>
      <c r="D598" s="240" t="s">
        <v>162</v>
      </c>
      <c r="E598" s="241" t="s">
        <v>1</v>
      </c>
      <c r="F598" s="242" t="s">
        <v>1164</v>
      </c>
      <c r="G598" s="239"/>
      <c r="H598" s="243">
        <v>7.5999999999999996</v>
      </c>
      <c r="I598" s="244"/>
      <c r="J598" s="239"/>
      <c r="K598" s="239"/>
      <c r="L598" s="245"/>
      <c r="M598" s="246"/>
      <c r="N598" s="247"/>
      <c r="O598" s="247"/>
      <c r="P598" s="247"/>
      <c r="Q598" s="247"/>
      <c r="R598" s="247"/>
      <c r="S598" s="247"/>
      <c r="T598" s="24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9" t="s">
        <v>162</v>
      </c>
      <c r="AU598" s="249" t="s">
        <v>88</v>
      </c>
      <c r="AV598" s="13" t="s">
        <v>88</v>
      </c>
      <c r="AW598" s="13" t="s">
        <v>33</v>
      </c>
      <c r="AX598" s="13" t="s">
        <v>78</v>
      </c>
      <c r="AY598" s="249" t="s">
        <v>153</v>
      </c>
    </row>
    <row r="599" s="2" customFormat="1" ht="16.5" customHeight="1">
      <c r="A599" s="37"/>
      <c r="B599" s="38"/>
      <c r="C599" s="250" t="s">
        <v>1165</v>
      </c>
      <c r="D599" s="250" t="s">
        <v>232</v>
      </c>
      <c r="E599" s="251" t="s">
        <v>1166</v>
      </c>
      <c r="F599" s="252" t="s">
        <v>1167</v>
      </c>
      <c r="G599" s="253" t="s">
        <v>583</v>
      </c>
      <c r="H599" s="254">
        <v>41.799999999999997</v>
      </c>
      <c r="I599" s="255"/>
      <c r="J599" s="256">
        <f>ROUND(I599*H599,0)</f>
        <v>0</v>
      </c>
      <c r="K599" s="252" t="s">
        <v>159</v>
      </c>
      <c r="L599" s="257"/>
      <c r="M599" s="258" t="s">
        <v>1</v>
      </c>
      <c r="N599" s="259" t="s">
        <v>44</v>
      </c>
      <c r="O599" s="90"/>
      <c r="P599" s="234">
        <f>O599*H599</f>
        <v>0</v>
      </c>
      <c r="Q599" s="234">
        <v>0.0155</v>
      </c>
      <c r="R599" s="234">
        <f>Q599*H599</f>
        <v>0.64789999999999992</v>
      </c>
      <c r="S599" s="234">
        <v>0</v>
      </c>
      <c r="T599" s="235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36" t="s">
        <v>319</v>
      </c>
      <c r="AT599" s="236" t="s">
        <v>232</v>
      </c>
      <c r="AU599" s="236" t="s">
        <v>88</v>
      </c>
      <c r="AY599" s="16" t="s">
        <v>153</v>
      </c>
      <c r="BE599" s="237">
        <f>IF(N599="základní",J599,0)</f>
        <v>0</v>
      </c>
      <c r="BF599" s="237">
        <f>IF(N599="snížená",J599,0)</f>
        <v>0</v>
      </c>
      <c r="BG599" s="237">
        <f>IF(N599="zákl. přenesená",J599,0)</f>
        <v>0</v>
      </c>
      <c r="BH599" s="237">
        <f>IF(N599="sníž. přenesená",J599,0)</f>
        <v>0</v>
      </c>
      <c r="BI599" s="237">
        <f>IF(N599="nulová",J599,0)</f>
        <v>0</v>
      </c>
      <c r="BJ599" s="16" t="s">
        <v>88</v>
      </c>
      <c r="BK599" s="237">
        <f>ROUND(I599*H599,0)</f>
        <v>0</v>
      </c>
      <c r="BL599" s="16" t="s">
        <v>231</v>
      </c>
      <c r="BM599" s="236" t="s">
        <v>1168</v>
      </c>
    </row>
    <row r="600" s="13" customFormat="1">
      <c r="A600" s="13"/>
      <c r="B600" s="238"/>
      <c r="C600" s="239"/>
      <c r="D600" s="240" t="s">
        <v>162</v>
      </c>
      <c r="E600" s="241" t="s">
        <v>1</v>
      </c>
      <c r="F600" s="242" t="s">
        <v>1169</v>
      </c>
      <c r="G600" s="239"/>
      <c r="H600" s="243">
        <v>38</v>
      </c>
      <c r="I600" s="244"/>
      <c r="J600" s="239"/>
      <c r="K600" s="239"/>
      <c r="L600" s="245"/>
      <c r="M600" s="246"/>
      <c r="N600" s="247"/>
      <c r="O600" s="247"/>
      <c r="P600" s="247"/>
      <c r="Q600" s="247"/>
      <c r="R600" s="247"/>
      <c r="S600" s="247"/>
      <c r="T600" s="24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9" t="s">
        <v>162</v>
      </c>
      <c r="AU600" s="249" t="s">
        <v>88</v>
      </c>
      <c r="AV600" s="13" t="s">
        <v>88</v>
      </c>
      <c r="AW600" s="13" t="s">
        <v>33</v>
      </c>
      <c r="AX600" s="13" t="s">
        <v>8</v>
      </c>
      <c r="AY600" s="249" t="s">
        <v>153</v>
      </c>
    </row>
    <row r="601" s="13" customFormat="1">
      <c r="A601" s="13"/>
      <c r="B601" s="238"/>
      <c r="C601" s="239"/>
      <c r="D601" s="240" t="s">
        <v>162</v>
      </c>
      <c r="E601" s="239"/>
      <c r="F601" s="242" t="s">
        <v>1170</v>
      </c>
      <c r="G601" s="239"/>
      <c r="H601" s="243">
        <v>41.799999999999997</v>
      </c>
      <c r="I601" s="244"/>
      <c r="J601" s="239"/>
      <c r="K601" s="239"/>
      <c r="L601" s="245"/>
      <c r="M601" s="246"/>
      <c r="N601" s="247"/>
      <c r="O601" s="247"/>
      <c r="P601" s="247"/>
      <c r="Q601" s="247"/>
      <c r="R601" s="247"/>
      <c r="S601" s="247"/>
      <c r="T601" s="24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9" t="s">
        <v>162</v>
      </c>
      <c r="AU601" s="249" t="s">
        <v>88</v>
      </c>
      <c r="AV601" s="13" t="s">
        <v>88</v>
      </c>
      <c r="AW601" s="13" t="s">
        <v>4</v>
      </c>
      <c r="AX601" s="13" t="s">
        <v>8</v>
      </c>
      <c r="AY601" s="249" t="s">
        <v>153</v>
      </c>
    </row>
    <row r="602" s="2" customFormat="1" ht="24.15" customHeight="1">
      <c r="A602" s="37"/>
      <c r="B602" s="38"/>
      <c r="C602" s="225" t="s">
        <v>1171</v>
      </c>
      <c r="D602" s="225" t="s">
        <v>155</v>
      </c>
      <c r="E602" s="226" t="s">
        <v>1172</v>
      </c>
      <c r="F602" s="227" t="s">
        <v>1173</v>
      </c>
      <c r="G602" s="228" t="s">
        <v>158</v>
      </c>
      <c r="H602" s="229">
        <v>201.33000000000001</v>
      </c>
      <c r="I602" s="230"/>
      <c r="J602" s="231">
        <f>ROUND(I602*H602,0)</f>
        <v>0</v>
      </c>
      <c r="K602" s="227" t="s">
        <v>159</v>
      </c>
      <c r="L602" s="43"/>
      <c r="M602" s="232" t="s">
        <v>1</v>
      </c>
      <c r="N602" s="233" t="s">
        <v>44</v>
      </c>
      <c r="O602" s="90"/>
      <c r="P602" s="234">
        <f>O602*H602</f>
        <v>0</v>
      </c>
      <c r="Q602" s="234">
        <v>0</v>
      </c>
      <c r="R602" s="234">
        <f>Q602*H602</f>
        <v>0</v>
      </c>
      <c r="S602" s="234">
        <v>0</v>
      </c>
      <c r="T602" s="235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36" t="s">
        <v>231</v>
      </c>
      <c r="AT602" s="236" t="s">
        <v>155</v>
      </c>
      <c r="AU602" s="236" t="s">
        <v>88</v>
      </c>
      <c r="AY602" s="16" t="s">
        <v>153</v>
      </c>
      <c r="BE602" s="237">
        <f>IF(N602="základní",J602,0)</f>
        <v>0</v>
      </c>
      <c r="BF602" s="237">
        <f>IF(N602="snížená",J602,0)</f>
        <v>0</v>
      </c>
      <c r="BG602" s="237">
        <f>IF(N602="zákl. přenesená",J602,0)</f>
        <v>0</v>
      </c>
      <c r="BH602" s="237">
        <f>IF(N602="sníž. přenesená",J602,0)</f>
        <v>0</v>
      </c>
      <c r="BI602" s="237">
        <f>IF(N602="nulová",J602,0)</f>
        <v>0</v>
      </c>
      <c r="BJ602" s="16" t="s">
        <v>88</v>
      </c>
      <c r="BK602" s="237">
        <f>ROUND(I602*H602,0)</f>
        <v>0</v>
      </c>
      <c r="BL602" s="16" t="s">
        <v>231</v>
      </c>
      <c r="BM602" s="236" t="s">
        <v>1174</v>
      </c>
    </row>
    <row r="603" s="2" customFormat="1" ht="24.15" customHeight="1">
      <c r="A603" s="37"/>
      <c r="B603" s="38"/>
      <c r="C603" s="225" t="s">
        <v>1175</v>
      </c>
      <c r="D603" s="225" t="s">
        <v>155</v>
      </c>
      <c r="E603" s="226" t="s">
        <v>1176</v>
      </c>
      <c r="F603" s="227" t="s">
        <v>1177</v>
      </c>
      <c r="G603" s="228" t="s">
        <v>158</v>
      </c>
      <c r="H603" s="229">
        <v>228.97399999999999</v>
      </c>
      <c r="I603" s="230"/>
      <c r="J603" s="231">
        <f>ROUND(I603*H603,0)</f>
        <v>0</v>
      </c>
      <c r="K603" s="227" t="s">
        <v>159</v>
      </c>
      <c r="L603" s="43"/>
      <c r="M603" s="232" t="s">
        <v>1</v>
      </c>
      <c r="N603" s="233" t="s">
        <v>44</v>
      </c>
      <c r="O603" s="90"/>
      <c r="P603" s="234">
        <f>O603*H603</f>
        <v>0</v>
      </c>
      <c r="Q603" s="234">
        <v>0.0015</v>
      </c>
      <c r="R603" s="234">
        <f>Q603*H603</f>
        <v>0.34346100000000002</v>
      </c>
      <c r="S603" s="234">
        <v>0</v>
      </c>
      <c r="T603" s="235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236" t="s">
        <v>231</v>
      </c>
      <c r="AT603" s="236" t="s">
        <v>155</v>
      </c>
      <c r="AU603" s="236" t="s">
        <v>88</v>
      </c>
      <c r="AY603" s="16" t="s">
        <v>153</v>
      </c>
      <c r="BE603" s="237">
        <f>IF(N603="základní",J603,0)</f>
        <v>0</v>
      </c>
      <c r="BF603" s="237">
        <f>IF(N603="snížená",J603,0)</f>
        <v>0</v>
      </c>
      <c r="BG603" s="237">
        <f>IF(N603="zákl. přenesená",J603,0)</f>
        <v>0</v>
      </c>
      <c r="BH603" s="237">
        <f>IF(N603="sníž. přenesená",J603,0)</f>
        <v>0</v>
      </c>
      <c r="BI603" s="237">
        <f>IF(N603="nulová",J603,0)</f>
        <v>0</v>
      </c>
      <c r="BJ603" s="16" t="s">
        <v>88</v>
      </c>
      <c r="BK603" s="237">
        <f>ROUND(I603*H603,0)</f>
        <v>0</v>
      </c>
      <c r="BL603" s="16" t="s">
        <v>231</v>
      </c>
      <c r="BM603" s="236" t="s">
        <v>1178</v>
      </c>
    </row>
    <row r="604" s="13" customFormat="1">
      <c r="A604" s="13"/>
      <c r="B604" s="238"/>
      <c r="C604" s="239"/>
      <c r="D604" s="240" t="s">
        <v>162</v>
      </c>
      <c r="E604" s="241" t="s">
        <v>1</v>
      </c>
      <c r="F604" s="242" t="s">
        <v>561</v>
      </c>
      <c r="G604" s="239"/>
      <c r="H604" s="243">
        <v>10.710000000000001</v>
      </c>
      <c r="I604" s="244"/>
      <c r="J604" s="239"/>
      <c r="K604" s="239"/>
      <c r="L604" s="245"/>
      <c r="M604" s="246"/>
      <c r="N604" s="247"/>
      <c r="O604" s="247"/>
      <c r="P604" s="247"/>
      <c r="Q604" s="247"/>
      <c r="R604" s="247"/>
      <c r="S604" s="247"/>
      <c r="T604" s="24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9" t="s">
        <v>162</v>
      </c>
      <c r="AU604" s="249" t="s">
        <v>88</v>
      </c>
      <c r="AV604" s="13" t="s">
        <v>88</v>
      </c>
      <c r="AW604" s="13" t="s">
        <v>33</v>
      </c>
      <c r="AX604" s="13" t="s">
        <v>78</v>
      </c>
      <c r="AY604" s="249" t="s">
        <v>153</v>
      </c>
    </row>
    <row r="605" s="13" customFormat="1">
      <c r="A605" s="13"/>
      <c r="B605" s="238"/>
      <c r="C605" s="239"/>
      <c r="D605" s="240" t="s">
        <v>162</v>
      </c>
      <c r="E605" s="241" t="s">
        <v>1</v>
      </c>
      <c r="F605" s="242" t="s">
        <v>1133</v>
      </c>
      <c r="G605" s="239"/>
      <c r="H605" s="243">
        <v>190.62000000000001</v>
      </c>
      <c r="I605" s="244"/>
      <c r="J605" s="239"/>
      <c r="K605" s="239"/>
      <c r="L605" s="245"/>
      <c r="M605" s="246"/>
      <c r="N605" s="247"/>
      <c r="O605" s="247"/>
      <c r="P605" s="247"/>
      <c r="Q605" s="247"/>
      <c r="R605" s="247"/>
      <c r="S605" s="247"/>
      <c r="T605" s="24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9" t="s">
        <v>162</v>
      </c>
      <c r="AU605" s="249" t="s">
        <v>88</v>
      </c>
      <c r="AV605" s="13" t="s">
        <v>88</v>
      </c>
      <c r="AW605" s="13" t="s">
        <v>33</v>
      </c>
      <c r="AX605" s="13" t="s">
        <v>78</v>
      </c>
      <c r="AY605" s="249" t="s">
        <v>153</v>
      </c>
    </row>
    <row r="606" s="13" customFormat="1">
      <c r="A606" s="13"/>
      <c r="B606" s="238"/>
      <c r="C606" s="239"/>
      <c r="D606" s="240" t="s">
        <v>162</v>
      </c>
      <c r="E606" s="241" t="s">
        <v>1</v>
      </c>
      <c r="F606" s="242" t="s">
        <v>1134</v>
      </c>
      <c r="G606" s="239"/>
      <c r="H606" s="243">
        <v>27.643999999999998</v>
      </c>
      <c r="I606" s="244"/>
      <c r="J606" s="239"/>
      <c r="K606" s="239"/>
      <c r="L606" s="245"/>
      <c r="M606" s="246"/>
      <c r="N606" s="247"/>
      <c r="O606" s="247"/>
      <c r="P606" s="247"/>
      <c r="Q606" s="247"/>
      <c r="R606" s="247"/>
      <c r="S606" s="247"/>
      <c r="T606" s="24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9" t="s">
        <v>162</v>
      </c>
      <c r="AU606" s="249" t="s">
        <v>88</v>
      </c>
      <c r="AV606" s="13" t="s">
        <v>88</v>
      </c>
      <c r="AW606" s="13" t="s">
        <v>33</v>
      </c>
      <c r="AX606" s="13" t="s">
        <v>78</v>
      </c>
      <c r="AY606" s="249" t="s">
        <v>153</v>
      </c>
    </row>
    <row r="607" s="2" customFormat="1" ht="16.5" customHeight="1">
      <c r="A607" s="37"/>
      <c r="B607" s="38"/>
      <c r="C607" s="225" t="s">
        <v>1179</v>
      </c>
      <c r="D607" s="225" t="s">
        <v>155</v>
      </c>
      <c r="E607" s="226" t="s">
        <v>1180</v>
      </c>
      <c r="F607" s="227" t="s">
        <v>1181</v>
      </c>
      <c r="G607" s="228" t="s">
        <v>352</v>
      </c>
      <c r="H607" s="229">
        <v>276.44</v>
      </c>
      <c r="I607" s="230"/>
      <c r="J607" s="231">
        <f>ROUND(I607*H607,0)</f>
        <v>0</v>
      </c>
      <c r="K607" s="227" t="s">
        <v>159</v>
      </c>
      <c r="L607" s="43"/>
      <c r="M607" s="232" t="s">
        <v>1</v>
      </c>
      <c r="N607" s="233" t="s">
        <v>44</v>
      </c>
      <c r="O607" s="90"/>
      <c r="P607" s="234">
        <f>O607*H607</f>
        <v>0</v>
      </c>
      <c r="Q607" s="234">
        <v>0.00012</v>
      </c>
      <c r="R607" s="234">
        <f>Q607*H607</f>
        <v>0.033172800000000002</v>
      </c>
      <c r="S607" s="234">
        <v>0</v>
      </c>
      <c r="T607" s="235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36" t="s">
        <v>231</v>
      </c>
      <c r="AT607" s="236" t="s">
        <v>155</v>
      </c>
      <c r="AU607" s="236" t="s">
        <v>88</v>
      </c>
      <c r="AY607" s="16" t="s">
        <v>153</v>
      </c>
      <c r="BE607" s="237">
        <f>IF(N607="základní",J607,0)</f>
        <v>0</v>
      </c>
      <c r="BF607" s="237">
        <f>IF(N607="snížená",J607,0)</f>
        <v>0</v>
      </c>
      <c r="BG607" s="237">
        <f>IF(N607="zákl. přenesená",J607,0)</f>
        <v>0</v>
      </c>
      <c r="BH607" s="237">
        <f>IF(N607="sníž. přenesená",J607,0)</f>
        <v>0</v>
      </c>
      <c r="BI607" s="237">
        <f>IF(N607="nulová",J607,0)</f>
        <v>0</v>
      </c>
      <c r="BJ607" s="16" t="s">
        <v>88</v>
      </c>
      <c r="BK607" s="237">
        <f>ROUND(I607*H607,0)</f>
        <v>0</v>
      </c>
      <c r="BL607" s="16" t="s">
        <v>231</v>
      </c>
      <c r="BM607" s="236" t="s">
        <v>1182</v>
      </c>
    </row>
    <row r="608" s="13" customFormat="1">
      <c r="A608" s="13"/>
      <c r="B608" s="238"/>
      <c r="C608" s="239"/>
      <c r="D608" s="240" t="s">
        <v>162</v>
      </c>
      <c r="E608" s="241" t="s">
        <v>1</v>
      </c>
      <c r="F608" s="242" t="s">
        <v>1149</v>
      </c>
      <c r="G608" s="239"/>
      <c r="H608" s="243">
        <v>276.44</v>
      </c>
      <c r="I608" s="244"/>
      <c r="J608" s="239"/>
      <c r="K608" s="239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162</v>
      </c>
      <c r="AU608" s="249" t="s">
        <v>88</v>
      </c>
      <c r="AV608" s="13" t="s">
        <v>88</v>
      </c>
      <c r="AW608" s="13" t="s">
        <v>33</v>
      </c>
      <c r="AX608" s="13" t="s">
        <v>78</v>
      </c>
      <c r="AY608" s="249" t="s">
        <v>153</v>
      </c>
    </row>
    <row r="609" s="2" customFormat="1" ht="24.15" customHeight="1">
      <c r="A609" s="37"/>
      <c r="B609" s="38"/>
      <c r="C609" s="225" t="s">
        <v>1183</v>
      </c>
      <c r="D609" s="225" t="s">
        <v>155</v>
      </c>
      <c r="E609" s="226" t="s">
        <v>1184</v>
      </c>
      <c r="F609" s="227" t="s">
        <v>1185</v>
      </c>
      <c r="G609" s="228" t="s">
        <v>352</v>
      </c>
      <c r="H609" s="229">
        <v>276.44</v>
      </c>
      <c r="I609" s="230"/>
      <c r="J609" s="231">
        <f>ROUND(I609*H609,0)</f>
        <v>0</v>
      </c>
      <c r="K609" s="227" t="s">
        <v>159</v>
      </c>
      <c r="L609" s="43"/>
      <c r="M609" s="232" t="s">
        <v>1</v>
      </c>
      <c r="N609" s="233" t="s">
        <v>44</v>
      </c>
      <c r="O609" s="90"/>
      <c r="P609" s="234">
        <f>O609*H609</f>
        <v>0</v>
      </c>
      <c r="Q609" s="234">
        <v>5.0000000000000002E-05</v>
      </c>
      <c r="R609" s="234">
        <f>Q609*H609</f>
        <v>0.013822000000000001</v>
      </c>
      <c r="S609" s="234">
        <v>0</v>
      </c>
      <c r="T609" s="235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236" t="s">
        <v>231</v>
      </c>
      <c r="AT609" s="236" t="s">
        <v>155</v>
      </c>
      <c r="AU609" s="236" t="s">
        <v>88</v>
      </c>
      <c r="AY609" s="16" t="s">
        <v>153</v>
      </c>
      <c r="BE609" s="237">
        <f>IF(N609="základní",J609,0)</f>
        <v>0</v>
      </c>
      <c r="BF609" s="237">
        <f>IF(N609="snížená",J609,0)</f>
        <v>0</v>
      </c>
      <c r="BG609" s="237">
        <f>IF(N609="zákl. přenesená",J609,0)</f>
        <v>0</v>
      </c>
      <c r="BH609" s="237">
        <f>IF(N609="sníž. přenesená",J609,0)</f>
        <v>0</v>
      </c>
      <c r="BI609" s="237">
        <f>IF(N609="nulová",J609,0)</f>
        <v>0</v>
      </c>
      <c r="BJ609" s="16" t="s">
        <v>88</v>
      </c>
      <c r="BK609" s="237">
        <f>ROUND(I609*H609,0)</f>
        <v>0</v>
      </c>
      <c r="BL609" s="16" t="s">
        <v>231</v>
      </c>
      <c r="BM609" s="236" t="s">
        <v>1186</v>
      </c>
    </row>
    <row r="610" s="13" customFormat="1">
      <c r="A610" s="13"/>
      <c r="B610" s="238"/>
      <c r="C610" s="239"/>
      <c r="D610" s="240" t="s">
        <v>162</v>
      </c>
      <c r="E610" s="241" t="s">
        <v>1</v>
      </c>
      <c r="F610" s="242" t="s">
        <v>1149</v>
      </c>
      <c r="G610" s="239"/>
      <c r="H610" s="243">
        <v>276.44</v>
      </c>
      <c r="I610" s="244"/>
      <c r="J610" s="239"/>
      <c r="K610" s="239"/>
      <c r="L610" s="245"/>
      <c r="M610" s="246"/>
      <c r="N610" s="247"/>
      <c r="O610" s="247"/>
      <c r="P610" s="247"/>
      <c r="Q610" s="247"/>
      <c r="R610" s="247"/>
      <c r="S610" s="247"/>
      <c r="T610" s="24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9" t="s">
        <v>162</v>
      </c>
      <c r="AU610" s="249" t="s">
        <v>88</v>
      </c>
      <c r="AV610" s="13" t="s">
        <v>88</v>
      </c>
      <c r="AW610" s="13" t="s">
        <v>33</v>
      </c>
      <c r="AX610" s="13" t="s">
        <v>78</v>
      </c>
      <c r="AY610" s="249" t="s">
        <v>153</v>
      </c>
    </row>
    <row r="611" s="2" customFormat="1" ht="16.5" customHeight="1">
      <c r="A611" s="37"/>
      <c r="B611" s="38"/>
      <c r="C611" s="225" t="s">
        <v>1187</v>
      </c>
      <c r="D611" s="225" t="s">
        <v>155</v>
      </c>
      <c r="E611" s="226" t="s">
        <v>1188</v>
      </c>
      <c r="F611" s="227" t="s">
        <v>1189</v>
      </c>
      <c r="G611" s="228" t="s">
        <v>583</v>
      </c>
      <c r="H611" s="229">
        <v>184</v>
      </c>
      <c r="I611" s="230"/>
      <c r="J611" s="231">
        <f>ROUND(I611*H611,0)</f>
        <v>0</v>
      </c>
      <c r="K611" s="227" t="s">
        <v>159</v>
      </c>
      <c r="L611" s="43"/>
      <c r="M611" s="232" t="s">
        <v>1</v>
      </c>
      <c r="N611" s="233" t="s">
        <v>44</v>
      </c>
      <c r="O611" s="90"/>
      <c r="P611" s="234">
        <f>O611*H611</f>
        <v>0</v>
      </c>
      <c r="Q611" s="234">
        <v>0.00021000000000000001</v>
      </c>
      <c r="R611" s="234">
        <f>Q611*H611</f>
        <v>0.038640000000000001</v>
      </c>
      <c r="S611" s="234">
        <v>0</v>
      </c>
      <c r="T611" s="235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236" t="s">
        <v>231</v>
      </c>
      <c r="AT611" s="236" t="s">
        <v>155</v>
      </c>
      <c r="AU611" s="236" t="s">
        <v>88</v>
      </c>
      <c r="AY611" s="16" t="s">
        <v>153</v>
      </c>
      <c r="BE611" s="237">
        <f>IF(N611="základní",J611,0)</f>
        <v>0</v>
      </c>
      <c r="BF611" s="237">
        <f>IF(N611="snížená",J611,0)</f>
        <v>0</v>
      </c>
      <c r="BG611" s="237">
        <f>IF(N611="zákl. přenesená",J611,0)</f>
        <v>0</v>
      </c>
      <c r="BH611" s="237">
        <f>IF(N611="sníž. přenesená",J611,0)</f>
        <v>0</v>
      </c>
      <c r="BI611" s="237">
        <f>IF(N611="nulová",J611,0)</f>
        <v>0</v>
      </c>
      <c r="BJ611" s="16" t="s">
        <v>88</v>
      </c>
      <c r="BK611" s="237">
        <f>ROUND(I611*H611,0)</f>
        <v>0</v>
      </c>
      <c r="BL611" s="16" t="s">
        <v>231</v>
      </c>
      <c r="BM611" s="236" t="s">
        <v>1190</v>
      </c>
    </row>
    <row r="612" s="13" customFormat="1">
      <c r="A612" s="13"/>
      <c r="B612" s="238"/>
      <c r="C612" s="239"/>
      <c r="D612" s="240" t="s">
        <v>162</v>
      </c>
      <c r="E612" s="241" t="s">
        <v>1</v>
      </c>
      <c r="F612" s="242" t="s">
        <v>1191</v>
      </c>
      <c r="G612" s="239"/>
      <c r="H612" s="243">
        <v>184</v>
      </c>
      <c r="I612" s="244"/>
      <c r="J612" s="239"/>
      <c r="K612" s="239"/>
      <c r="L612" s="245"/>
      <c r="M612" s="246"/>
      <c r="N612" s="247"/>
      <c r="O612" s="247"/>
      <c r="P612" s="247"/>
      <c r="Q612" s="247"/>
      <c r="R612" s="247"/>
      <c r="S612" s="247"/>
      <c r="T612" s="24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9" t="s">
        <v>162</v>
      </c>
      <c r="AU612" s="249" t="s">
        <v>88</v>
      </c>
      <c r="AV612" s="13" t="s">
        <v>88</v>
      </c>
      <c r="AW612" s="13" t="s">
        <v>33</v>
      </c>
      <c r="AX612" s="13" t="s">
        <v>78</v>
      </c>
      <c r="AY612" s="249" t="s">
        <v>153</v>
      </c>
    </row>
    <row r="613" s="2" customFormat="1" ht="16.5" customHeight="1">
      <c r="A613" s="37"/>
      <c r="B613" s="38"/>
      <c r="C613" s="225" t="s">
        <v>1192</v>
      </c>
      <c r="D613" s="225" t="s">
        <v>155</v>
      </c>
      <c r="E613" s="226" t="s">
        <v>1193</v>
      </c>
      <c r="F613" s="227" t="s">
        <v>1194</v>
      </c>
      <c r="G613" s="228" t="s">
        <v>583</v>
      </c>
      <c r="H613" s="229">
        <v>92</v>
      </c>
      <c r="I613" s="230"/>
      <c r="J613" s="231">
        <f>ROUND(I613*H613,0)</f>
        <v>0</v>
      </c>
      <c r="K613" s="227" t="s">
        <v>159</v>
      </c>
      <c r="L613" s="43"/>
      <c r="M613" s="232" t="s">
        <v>1</v>
      </c>
      <c r="N613" s="233" t="s">
        <v>44</v>
      </c>
      <c r="O613" s="90"/>
      <c r="P613" s="234">
        <f>O613*H613</f>
        <v>0</v>
      </c>
      <c r="Q613" s="234">
        <v>0.00020000000000000001</v>
      </c>
      <c r="R613" s="234">
        <f>Q613*H613</f>
        <v>0.0184</v>
      </c>
      <c r="S613" s="234">
        <v>0</v>
      </c>
      <c r="T613" s="235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36" t="s">
        <v>231</v>
      </c>
      <c r="AT613" s="236" t="s">
        <v>155</v>
      </c>
      <c r="AU613" s="236" t="s">
        <v>88</v>
      </c>
      <c r="AY613" s="16" t="s">
        <v>153</v>
      </c>
      <c r="BE613" s="237">
        <f>IF(N613="základní",J613,0)</f>
        <v>0</v>
      </c>
      <c r="BF613" s="237">
        <f>IF(N613="snížená",J613,0)</f>
        <v>0</v>
      </c>
      <c r="BG613" s="237">
        <f>IF(N613="zákl. přenesená",J613,0)</f>
        <v>0</v>
      </c>
      <c r="BH613" s="237">
        <f>IF(N613="sníž. přenesená",J613,0)</f>
        <v>0</v>
      </c>
      <c r="BI613" s="237">
        <f>IF(N613="nulová",J613,0)</f>
        <v>0</v>
      </c>
      <c r="BJ613" s="16" t="s">
        <v>88</v>
      </c>
      <c r="BK613" s="237">
        <f>ROUND(I613*H613,0)</f>
        <v>0</v>
      </c>
      <c r="BL613" s="16" t="s">
        <v>231</v>
      </c>
      <c r="BM613" s="236" t="s">
        <v>1195</v>
      </c>
    </row>
    <row r="614" s="13" customFormat="1">
      <c r="A614" s="13"/>
      <c r="B614" s="238"/>
      <c r="C614" s="239"/>
      <c r="D614" s="240" t="s">
        <v>162</v>
      </c>
      <c r="E614" s="241" t="s">
        <v>1</v>
      </c>
      <c r="F614" s="242" t="s">
        <v>1196</v>
      </c>
      <c r="G614" s="239"/>
      <c r="H614" s="243">
        <v>92</v>
      </c>
      <c r="I614" s="244"/>
      <c r="J614" s="239"/>
      <c r="K614" s="239"/>
      <c r="L614" s="245"/>
      <c r="M614" s="246"/>
      <c r="N614" s="247"/>
      <c r="O614" s="247"/>
      <c r="P614" s="247"/>
      <c r="Q614" s="247"/>
      <c r="R614" s="247"/>
      <c r="S614" s="247"/>
      <c r="T614" s="24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9" t="s">
        <v>162</v>
      </c>
      <c r="AU614" s="249" t="s">
        <v>88</v>
      </c>
      <c r="AV614" s="13" t="s">
        <v>88</v>
      </c>
      <c r="AW614" s="13" t="s">
        <v>33</v>
      </c>
      <c r="AX614" s="13" t="s">
        <v>78</v>
      </c>
      <c r="AY614" s="249" t="s">
        <v>153</v>
      </c>
    </row>
    <row r="615" s="2" customFormat="1" ht="16.5" customHeight="1">
      <c r="A615" s="37"/>
      <c r="B615" s="38"/>
      <c r="C615" s="225" t="s">
        <v>1197</v>
      </c>
      <c r="D615" s="225" t="s">
        <v>155</v>
      </c>
      <c r="E615" s="226" t="s">
        <v>1198</v>
      </c>
      <c r="F615" s="227" t="s">
        <v>1199</v>
      </c>
      <c r="G615" s="228" t="s">
        <v>352</v>
      </c>
      <c r="H615" s="229">
        <v>276.44</v>
      </c>
      <c r="I615" s="230"/>
      <c r="J615" s="231">
        <f>ROUND(I615*H615,0)</f>
        <v>0</v>
      </c>
      <c r="K615" s="227" t="s">
        <v>159</v>
      </c>
      <c r="L615" s="43"/>
      <c r="M615" s="232" t="s">
        <v>1</v>
      </c>
      <c r="N615" s="233" t="s">
        <v>44</v>
      </c>
      <c r="O615" s="90"/>
      <c r="P615" s="234">
        <f>O615*H615</f>
        <v>0</v>
      </c>
      <c r="Q615" s="234">
        <v>0.00032000000000000003</v>
      </c>
      <c r="R615" s="234">
        <f>Q615*H615</f>
        <v>0.088460800000000006</v>
      </c>
      <c r="S615" s="234">
        <v>0</v>
      </c>
      <c r="T615" s="235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36" t="s">
        <v>231</v>
      </c>
      <c r="AT615" s="236" t="s">
        <v>155</v>
      </c>
      <c r="AU615" s="236" t="s">
        <v>88</v>
      </c>
      <c r="AY615" s="16" t="s">
        <v>153</v>
      </c>
      <c r="BE615" s="237">
        <f>IF(N615="základní",J615,0)</f>
        <v>0</v>
      </c>
      <c r="BF615" s="237">
        <f>IF(N615="snížená",J615,0)</f>
        <v>0</v>
      </c>
      <c r="BG615" s="237">
        <f>IF(N615="zákl. přenesená",J615,0)</f>
        <v>0</v>
      </c>
      <c r="BH615" s="237">
        <f>IF(N615="sníž. přenesená",J615,0)</f>
        <v>0</v>
      </c>
      <c r="BI615" s="237">
        <f>IF(N615="nulová",J615,0)</f>
        <v>0</v>
      </c>
      <c r="BJ615" s="16" t="s">
        <v>88</v>
      </c>
      <c r="BK615" s="237">
        <f>ROUND(I615*H615,0)</f>
        <v>0</v>
      </c>
      <c r="BL615" s="16" t="s">
        <v>231</v>
      </c>
      <c r="BM615" s="236" t="s">
        <v>1200</v>
      </c>
    </row>
    <row r="616" s="13" customFormat="1">
      <c r="A616" s="13"/>
      <c r="B616" s="238"/>
      <c r="C616" s="239"/>
      <c r="D616" s="240" t="s">
        <v>162</v>
      </c>
      <c r="E616" s="241" t="s">
        <v>1</v>
      </c>
      <c r="F616" s="242" t="s">
        <v>1149</v>
      </c>
      <c r="G616" s="239"/>
      <c r="H616" s="243">
        <v>276.44</v>
      </c>
      <c r="I616" s="244"/>
      <c r="J616" s="239"/>
      <c r="K616" s="239"/>
      <c r="L616" s="245"/>
      <c r="M616" s="246"/>
      <c r="N616" s="247"/>
      <c r="O616" s="247"/>
      <c r="P616" s="247"/>
      <c r="Q616" s="247"/>
      <c r="R616" s="247"/>
      <c r="S616" s="247"/>
      <c r="T616" s="24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9" t="s">
        <v>162</v>
      </c>
      <c r="AU616" s="249" t="s">
        <v>88</v>
      </c>
      <c r="AV616" s="13" t="s">
        <v>88</v>
      </c>
      <c r="AW616" s="13" t="s">
        <v>33</v>
      </c>
      <c r="AX616" s="13" t="s">
        <v>78</v>
      </c>
      <c r="AY616" s="249" t="s">
        <v>153</v>
      </c>
    </row>
    <row r="617" s="2" customFormat="1" ht="24.15" customHeight="1">
      <c r="A617" s="37"/>
      <c r="B617" s="38"/>
      <c r="C617" s="225" t="s">
        <v>1201</v>
      </c>
      <c r="D617" s="225" t="s">
        <v>155</v>
      </c>
      <c r="E617" s="226" t="s">
        <v>1202</v>
      </c>
      <c r="F617" s="227" t="s">
        <v>1203</v>
      </c>
      <c r="G617" s="228" t="s">
        <v>352</v>
      </c>
      <c r="H617" s="229">
        <v>141.19999999999999</v>
      </c>
      <c r="I617" s="230"/>
      <c r="J617" s="231">
        <f>ROUND(I617*H617,0)</f>
        <v>0</v>
      </c>
      <c r="K617" s="227" t="s">
        <v>159</v>
      </c>
      <c r="L617" s="43"/>
      <c r="M617" s="232" t="s">
        <v>1</v>
      </c>
      <c r="N617" s="233" t="s">
        <v>44</v>
      </c>
      <c r="O617" s="90"/>
      <c r="P617" s="234">
        <f>O617*H617</f>
        <v>0</v>
      </c>
      <c r="Q617" s="234">
        <v>0.00033</v>
      </c>
      <c r="R617" s="234">
        <f>Q617*H617</f>
        <v>0.046595999999999999</v>
      </c>
      <c r="S617" s="234">
        <v>0</v>
      </c>
      <c r="T617" s="235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236" t="s">
        <v>231</v>
      </c>
      <c r="AT617" s="236" t="s">
        <v>155</v>
      </c>
      <c r="AU617" s="236" t="s">
        <v>88</v>
      </c>
      <c r="AY617" s="16" t="s">
        <v>153</v>
      </c>
      <c r="BE617" s="237">
        <f>IF(N617="základní",J617,0)</f>
        <v>0</v>
      </c>
      <c r="BF617" s="237">
        <f>IF(N617="snížená",J617,0)</f>
        <v>0</v>
      </c>
      <c r="BG617" s="237">
        <f>IF(N617="zákl. přenesená",J617,0)</f>
        <v>0</v>
      </c>
      <c r="BH617" s="237">
        <f>IF(N617="sníž. přenesená",J617,0)</f>
        <v>0</v>
      </c>
      <c r="BI617" s="237">
        <f>IF(N617="nulová",J617,0)</f>
        <v>0</v>
      </c>
      <c r="BJ617" s="16" t="s">
        <v>88</v>
      </c>
      <c r="BK617" s="237">
        <f>ROUND(I617*H617,0)</f>
        <v>0</v>
      </c>
      <c r="BL617" s="16" t="s">
        <v>231</v>
      </c>
      <c r="BM617" s="236" t="s">
        <v>1204</v>
      </c>
    </row>
    <row r="618" s="13" customFormat="1">
      <c r="A618" s="13"/>
      <c r="B618" s="238"/>
      <c r="C618" s="239"/>
      <c r="D618" s="240" t="s">
        <v>162</v>
      </c>
      <c r="E618" s="241" t="s">
        <v>1</v>
      </c>
      <c r="F618" s="242" t="s">
        <v>1139</v>
      </c>
      <c r="G618" s="239"/>
      <c r="H618" s="243">
        <v>141.19999999999999</v>
      </c>
      <c r="I618" s="244"/>
      <c r="J618" s="239"/>
      <c r="K618" s="239"/>
      <c r="L618" s="245"/>
      <c r="M618" s="246"/>
      <c r="N618" s="247"/>
      <c r="O618" s="247"/>
      <c r="P618" s="247"/>
      <c r="Q618" s="247"/>
      <c r="R618" s="247"/>
      <c r="S618" s="247"/>
      <c r="T618" s="24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9" t="s">
        <v>162</v>
      </c>
      <c r="AU618" s="249" t="s">
        <v>88</v>
      </c>
      <c r="AV618" s="13" t="s">
        <v>88</v>
      </c>
      <c r="AW618" s="13" t="s">
        <v>33</v>
      </c>
      <c r="AX618" s="13" t="s">
        <v>78</v>
      </c>
      <c r="AY618" s="249" t="s">
        <v>153</v>
      </c>
    </row>
    <row r="619" s="2" customFormat="1" ht="24.15" customHeight="1">
      <c r="A619" s="37"/>
      <c r="B619" s="38"/>
      <c r="C619" s="225" t="s">
        <v>1205</v>
      </c>
      <c r="D619" s="225" t="s">
        <v>155</v>
      </c>
      <c r="E619" s="226" t="s">
        <v>1206</v>
      </c>
      <c r="F619" s="227" t="s">
        <v>1207</v>
      </c>
      <c r="G619" s="228" t="s">
        <v>183</v>
      </c>
      <c r="H619" s="229">
        <v>7.8099999999999996</v>
      </c>
      <c r="I619" s="230"/>
      <c r="J619" s="231">
        <f>ROUND(I619*H619,0)</f>
        <v>0</v>
      </c>
      <c r="K619" s="227" t="s">
        <v>159</v>
      </c>
      <c r="L619" s="43"/>
      <c r="M619" s="232" t="s">
        <v>1</v>
      </c>
      <c r="N619" s="233" t="s">
        <v>44</v>
      </c>
      <c r="O619" s="90"/>
      <c r="P619" s="234">
        <f>O619*H619</f>
        <v>0</v>
      </c>
      <c r="Q619" s="234">
        <v>0</v>
      </c>
      <c r="R619" s="234">
        <f>Q619*H619</f>
        <v>0</v>
      </c>
      <c r="S619" s="234">
        <v>0</v>
      </c>
      <c r="T619" s="235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36" t="s">
        <v>231</v>
      </c>
      <c r="AT619" s="236" t="s">
        <v>155</v>
      </c>
      <c r="AU619" s="236" t="s">
        <v>88</v>
      </c>
      <c r="AY619" s="16" t="s">
        <v>153</v>
      </c>
      <c r="BE619" s="237">
        <f>IF(N619="základní",J619,0)</f>
        <v>0</v>
      </c>
      <c r="BF619" s="237">
        <f>IF(N619="snížená",J619,0)</f>
        <v>0</v>
      </c>
      <c r="BG619" s="237">
        <f>IF(N619="zákl. přenesená",J619,0)</f>
        <v>0</v>
      </c>
      <c r="BH619" s="237">
        <f>IF(N619="sníž. přenesená",J619,0)</f>
        <v>0</v>
      </c>
      <c r="BI619" s="237">
        <f>IF(N619="nulová",J619,0)</f>
        <v>0</v>
      </c>
      <c r="BJ619" s="16" t="s">
        <v>88</v>
      </c>
      <c r="BK619" s="237">
        <f>ROUND(I619*H619,0)</f>
        <v>0</v>
      </c>
      <c r="BL619" s="16" t="s">
        <v>231</v>
      </c>
      <c r="BM619" s="236" t="s">
        <v>1208</v>
      </c>
    </row>
    <row r="620" s="12" customFormat="1" ht="22.8" customHeight="1">
      <c r="A620" s="12"/>
      <c r="B620" s="209"/>
      <c r="C620" s="210"/>
      <c r="D620" s="211" t="s">
        <v>77</v>
      </c>
      <c r="E620" s="223" t="s">
        <v>1209</v>
      </c>
      <c r="F620" s="223" t="s">
        <v>1210</v>
      </c>
      <c r="G620" s="210"/>
      <c r="H620" s="210"/>
      <c r="I620" s="213"/>
      <c r="J620" s="224">
        <f>BK620</f>
        <v>0</v>
      </c>
      <c r="K620" s="210"/>
      <c r="L620" s="215"/>
      <c r="M620" s="216"/>
      <c r="N620" s="217"/>
      <c r="O620" s="217"/>
      <c r="P620" s="218">
        <f>SUM(P621:P634)</f>
        <v>0</v>
      </c>
      <c r="Q620" s="217"/>
      <c r="R620" s="218">
        <f>SUM(R621:R634)</f>
        <v>0.58011720000000011</v>
      </c>
      <c r="S620" s="217"/>
      <c r="T620" s="219">
        <f>SUM(T621:T634)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20" t="s">
        <v>88</v>
      </c>
      <c r="AT620" s="221" t="s">
        <v>77</v>
      </c>
      <c r="AU620" s="221" t="s">
        <v>8</v>
      </c>
      <c r="AY620" s="220" t="s">
        <v>153</v>
      </c>
      <c r="BK620" s="222">
        <f>SUM(BK621:BK634)</f>
        <v>0</v>
      </c>
    </row>
    <row r="621" s="2" customFormat="1" ht="16.5" customHeight="1">
      <c r="A621" s="37"/>
      <c r="B621" s="38"/>
      <c r="C621" s="225" t="s">
        <v>1211</v>
      </c>
      <c r="D621" s="225" t="s">
        <v>155</v>
      </c>
      <c r="E621" s="226" t="s">
        <v>1212</v>
      </c>
      <c r="F621" s="227" t="s">
        <v>1213</v>
      </c>
      <c r="G621" s="228" t="s">
        <v>158</v>
      </c>
      <c r="H621" s="229">
        <v>17.16</v>
      </c>
      <c r="I621" s="230"/>
      <c r="J621" s="231">
        <f>ROUND(I621*H621,0)</f>
        <v>0</v>
      </c>
      <c r="K621" s="227" t="s">
        <v>159</v>
      </c>
      <c r="L621" s="43"/>
      <c r="M621" s="232" t="s">
        <v>1</v>
      </c>
      <c r="N621" s="233" t="s">
        <v>44</v>
      </c>
      <c r="O621" s="90"/>
      <c r="P621" s="234">
        <f>O621*H621</f>
        <v>0</v>
      </c>
      <c r="Q621" s="234">
        <v>0.00029999999999999997</v>
      </c>
      <c r="R621" s="234">
        <f>Q621*H621</f>
        <v>0.0051479999999999998</v>
      </c>
      <c r="S621" s="234">
        <v>0</v>
      </c>
      <c r="T621" s="235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36" t="s">
        <v>231</v>
      </c>
      <c r="AT621" s="236" t="s">
        <v>155</v>
      </c>
      <c r="AU621" s="236" t="s">
        <v>88</v>
      </c>
      <c r="AY621" s="16" t="s">
        <v>153</v>
      </c>
      <c r="BE621" s="237">
        <f>IF(N621="základní",J621,0)</f>
        <v>0</v>
      </c>
      <c r="BF621" s="237">
        <f>IF(N621="snížená",J621,0)</f>
        <v>0</v>
      </c>
      <c r="BG621" s="237">
        <f>IF(N621="zákl. přenesená",J621,0)</f>
        <v>0</v>
      </c>
      <c r="BH621" s="237">
        <f>IF(N621="sníž. přenesená",J621,0)</f>
        <v>0</v>
      </c>
      <c r="BI621" s="237">
        <f>IF(N621="nulová",J621,0)</f>
        <v>0</v>
      </c>
      <c r="BJ621" s="16" t="s">
        <v>88</v>
      </c>
      <c r="BK621" s="237">
        <f>ROUND(I621*H621,0)</f>
        <v>0</v>
      </c>
      <c r="BL621" s="16" t="s">
        <v>231</v>
      </c>
      <c r="BM621" s="236" t="s">
        <v>1214</v>
      </c>
    </row>
    <row r="622" s="13" customFormat="1">
      <c r="A622" s="13"/>
      <c r="B622" s="238"/>
      <c r="C622" s="239"/>
      <c r="D622" s="240" t="s">
        <v>162</v>
      </c>
      <c r="E622" s="241" t="s">
        <v>1</v>
      </c>
      <c r="F622" s="242" t="s">
        <v>1215</v>
      </c>
      <c r="G622" s="239"/>
      <c r="H622" s="243">
        <v>17.16</v>
      </c>
      <c r="I622" s="244"/>
      <c r="J622" s="239"/>
      <c r="K622" s="239"/>
      <c r="L622" s="245"/>
      <c r="M622" s="246"/>
      <c r="N622" s="247"/>
      <c r="O622" s="247"/>
      <c r="P622" s="247"/>
      <c r="Q622" s="247"/>
      <c r="R622" s="247"/>
      <c r="S622" s="247"/>
      <c r="T622" s="24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9" t="s">
        <v>162</v>
      </c>
      <c r="AU622" s="249" t="s">
        <v>88</v>
      </c>
      <c r="AV622" s="13" t="s">
        <v>88</v>
      </c>
      <c r="AW622" s="13" t="s">
        <v>33</v>
      </c>
      <c r="AX622" s="13" t="s">
        <v>78</v>
      </c>
      <c r="AY622" s="249" t="s">
        <v>153</v>
      </c>
    </row>
    <row r="623" s="2" customFormat="1" ht="16.5" customHeight="1">
      <c r="A623" s="37"/>
      <c r="B623" s="38"/>
      <c r="C623" s="225" t="s">
        <v>1216</v>
      </c>
      <c r="D623" s="225" t="s">
        <v>155</v>
      </c>
      <c r="E623" s="226" t="s">
        <v>1217</v>
      </c>
      <c r="F623" s="227" t="s">
        <v>1218</v>
      </c>
      <c r="G623" s="228" t="s">
        <v>158</v>
      </c>
      <c r="H623" s="229">
        <v>17.16</v>
      </c>
      <c r="I623" s="230"/>
      <c r="J623" s="231">
        <f>ROUND(I623*H623,0)</f>
        <v>0</v>
      </c>
      <c r="K623" s="227" t="s">
        <v>159</v>
      </c>
      <c r="L623" s="43"/>
      <c r="M623" s="232" t="s">
        <v>1</v>
      </c>
      <c r="N623" s="233" t="s">
        <v>44</v>
      </c>
      <c r="O623" s="90"/>
      <c r="P623" s="234">
        <f>O623*H623</f>
        <v>0</v>
      </c>
      <c r="Q623" s="234">
        <v>0.0044999999999999997</v>
      </c>
      <c r="R623" s="234">
        <f>Q623*H623</f>
        <v>0.077219999999999997</v>
      </c>
      <c r="S623" s="234">
        <v>0</v>
      </c>
      <c r="T623" s="235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36" t="s">
        <v>231</v>
      </c>
      <c r="AT623" s="236" t="s">
        <v>155</v>
      </c>
      <c r="AU623" s="236" t="s">
        <v>88</v>
      </c>
      <c r="AY623" s="16" t="s">
        <v>153</v>
      </c>
      <c r="BE623" s="237">
        <f>IF(N623="základní",J623,0)</f>
        <v>0</v>
      </c>
      <c r="BF623" s="237">
        <f>IF(N623="snížená",J623,0)</f>
        <v>0</v>
      </c>
      <c r="BG623" s="237">
        <f>IF(N623="zákl. přenesená",J623,0)</f>
        <v>0</v>
      </c>
      <c r="BH623" s="237">
        <f>IF(N623="sníž. přenesená",J623,0)</f>
        <v>0</v>
      </c>
      <c r="BI623" s="237">
        <f>IF(N623="nulová",J623,0)</f>
        <v>0</v>
      </c>
      <c r="BJ623" s="16" t="s">
        <v>88</v>
      </c>
      <c r="BK623" s="237">
        <f>ROUND(I623*H623,0)</f>
        <v>0</v>
      </c>
      <c r="BL623" s="16" t="s">
        <v>231</v>
      </c>
      <c r="BM623" s="236" t="s">
        <v>1219</v>
      </c>
    </row>
    <row r="624" s="2" customFormat="1" ht="24.15" customHeight="1">
      <c r="A624" s="37"/>
      <c r="B624" s="38"/>
      <c r="C624" s="225" t="s">
        <v>1220</v>
      </c>
      <c r="D624" s="225" t="s">
        <v>155</v>
      </c>
      <c r="E624" s="226" t="s">
        <v>1221</v>
      </c>
      <c r="F624" s="227" t="s">
        <v>1222</v>
      </c>
      <c r="G624" s="228" t="s">
        <v>158</v>
      </c>
      <c r="H624" s="229">
        <v>34.32</v>
      </c>
      <c r="I624" s="230"/>
      <c r="J624" s="231">
        <f>ROUND(I624*H624,0)</f>
        <v>0</v>
      </c>
      <c r="K624" s="227" t="s">
        <v>159</v>
      </c>
      <c r="L624" s="43"/>
      <c r="M624" s="232" t="s">
        <v>1</v>
      </c>
      <c r="N624" s="233" t="s">
        <v>44</v>
      </c>
      <c r="O624" s="90"/>
      <c r="P624" s="234">
        <f>O624*H624</f>
        <v>0</v>
      </c>
      <c r="Q624" s="234">
        <v>0.0014499999999999999</v>
      </c>
      <c r="R624" s="234">
        <f>Q624*H624</f>
        <v>0.049763999999999996</v>
      </c>
      <c r="S624" s="234">
        <v>0</v>
      </c>
      <c r="T624" s="235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36" t="s">
        <v>231</v>
      </c>
      <c r="AT624" s="236" t="s">
        <v>155</v>
      </c>
      <c r="AU624" s="236" t="s">
        <v>88</v>
      </c>
      <c r="AY624" s="16" t="s">
        <v>153</v>
      </c>
      <c r="BE624" s="237">
        <f>IF(N624="základní",J624,0)</f>
        <v>0</v>
      </c>
      <c r="BF624" s="237">
        <f>IF(N624="snížená",J624,0)</f>
        <v>0</v>
      </c>
      <c r="BG624" s="237">
        <f>IF(N624="zákl. přenesená",J624,0)</f>
        <v>0</v>
      </c>
      <c r="BH624" s="237">
        <f>IF(N624="sníž. přenesená",J624,0)</f>
        <v>0</v>
      </c>
      <c r="BI624" s="237">
        <f>IF(N624="nulová",J624,0)</f>
        <v>0</v>
      </c>
      <c r="BJ624" s="16" t="s">
        <v>88</v>
      </c>
      <c r="BK624" s="237">
        <f>ROUND(I624*H624,0)</f>
        <v>0</v>
      </c>
      <c r="BL624" s="16" t="s">
        <v>231</v>
      </c>
      <c r="BM624" s="236" t="s">
        <v>1223</v>
      </c>
    </row>
    <row r="625" s="13" customFormat="1">
      <c r="A625" s="13"/>
      <c r="B625" s="238"/>
      <c r="C625" s="239"/>
      <c r="D625" s="240" t="s">
        <v>162</v>
      </c>
      <c r="E625" s="241" t="s">
        <v>1</v>
      </c>
      <c r="F625" s="242" t="s">
        <v>1224</v>
      </c>
      <c r="G625" s="239"/>
      <c r="H625" s="243">
        <v>34.32</v>
      </c>
      <c r="I625" s="244"/>
      <c r="J625" s="239"/>
      <c r="K625" s="239"/>
      <c r="L625" s="245"/>
      <c r="M625" s="246"/>
      <c r="N625" s="247"/>
      <c r="O625" s="247"/>
      <c r="P625" s="247"/>
      <c r="Q625" s="247"/>
      <c r="R625" s="247"/>
      <c r="S625" s="247"/>
      <c r="T625" s="24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9" t="s">
        <v>162</v>
      </c>
      <c r="AU625" s="249" t="s">
        <v>88</v>
      </c>
      <c r="AV625" s="13" t="s">
        <v>88</v>
      </c>
      <c r="AW625" s="13" t="s">
        <v>33</v>
      </c>
      <c r="AX625" s="13" t="s">
        <v>78</v>
      </c>
      <c r="AY625" s="249" t="s">
        <v>153</v>
      </c>
    </row>
    <row r="626" s="2" customFormat="1" ht="21.75" customHeight="1">
      <c r="A626" s="37"/>
      <c r="B626" s="38"/>
      <c r="C626" s="225" t="s">
        <v>1225</v>
      </c>
      <c r="D626" s="225" t="s">
        <v>155</v>
      </c>
      <c r="E626" s="226" t="s">
        <v>1226</v>
      </c>
      <c r="F626" s="227" t="s">
        <v>1227</v>
      </c>
      <c r="G626" s="228" t="s">
        <v>352</v>
      </c>
      <c r="H626" s="229">
        <v>10.4</v>
      </c>
      <c r="I626" s="230"/>
      <c r="J626" s="231">
        <f>ROUND(I626*H626,0)</f>
        <v>0</v>
      </c>
      <c r="K626" s="227" t="s">
        <v>159</v>
      </c>
      <c r="L626" s="43"/>
      <c r="M626" s="232" t="s">
        <v>1</v>
      </c>
      <c r="N626" s="233" t="s">
        <v>44</v>
      </c>
      <c r="O626" s="90"/>
      <c r="P626" s="234">
        <f>O626*H626</f>
        <v>0</v>
      </c>
      <c r="Q626" s="234">
        <v>0.00055000000000000003</v>
      </c>
      <c r="R626" s="234">
        <f>Q626*H626</f>
        <v>0.0057200000000000003</v>
      </c>
      <c r="S626" s="234">
        <v>0</v>
      </c>
      <c r="T626" s="235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236" t="s">
        <v>231</v>
      </c>
      <c r="AT626" s="236" t="s">
        <v>155</v>
      </c>
      <c r="AU626" s="236" t="s">
        <v>88</v>
      </c>
      <c r="AY626" s="16" t="s">
        <v>153</v>
      </c>
      <c r="BE626" s="237">
        <f>IF(N626="základní",J626,0)</f>
        <v>0</v>
      </c>
      <c r="BF626" s="237">
        <f>IF(N626="snížená",J626,0)</f>
        <v>0</v>
      </c>
      <c r="BG626" s="237">
        <f>IF(N626="zákl. přenesená",J626,0)</f>
        <v>0</v>
      </c>
      <c r="BH626" s="237">
        <f>IF(N626="sníž. přenesená",J626,0)</f>
        <v>0</v>
      </c>
      <c r="BI626" s="237">
        <f>IF(N626="nulová",J626,0)</f>
        <v>0</v>
      </c>
      <c r="BJ626" s="16" t="s">
        <v>88</v>
      </c>
      <c r="BK626" s="237">
        <f>ROUND(I626*H626,0)</f>
        <v>0</v>
      </c>
      <c r="BL626" s="16" t="s">
        <v>231</v>
      </c>
      <c r="BM626" s="236" t="s">
        <v>1228</v>
      </c>
    </row>
    <row r="627" s="13" customFormat="1">
      <c r="A627" s="13"/>
      <c r="B627" s="238"/>
      <c r="C627" s="239"/>
      <c r="D627" s="240" t="s">
        <v>162</v>
      </c>
      <c r="E627" s="241" t="s">
        <v>1</v>
      </c>
      <c r="F627" s="242" t="s">
        <v>1229</v>
      </c>
      <c r="G627" s="239"/>
      <c r="H627" s="243">
        <v>10.4</v>
      </c>
      <c r="I627" s="244"/>
      <c r="J627" s="239"/>
      <c r="K627" s="239"/>
      <c r="L627" s="245"/>
      <c r="M627" s="246"/>
      <c r="N627" s="247"/>
      <c r="O627" s="247"/>
      <c r="P627" s="247"/>
      <c r="Q627" s="247"/>
      <c r="R627" s="247"/>
      <c r="S627" s="247"/>
      <c r="T627" s="24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9" t="s">
        <v>162</v>
      </c>
      <c r="AU627" s="249" t="s">
        <v>88</v>
      </c>
      <c r="AV627" s="13" t="s">
        <v>88</v>
      </c>
      <c r="AW627" s="13" t="s">
        <v>33</v>
      </c>
      <c r="AX627" s="13" t="s">
        <v>78</v>
      </c>
      <c r="AY627" s="249" t="s">
        <v>153</v>
      </c>
    </row>
    <row r="628" s="2" customFormat="1" ht="21.75" customHeight="1">
      <c r="A628" s="37"/>
      <c r="B628" s="38"/>
      <c r="C628" s="225" t="s">
        <v>1230</v>
      </c>
      <c r="D628" s="225" t="s">
        <v>155</v>
      </c>
      <c r="E628" s="226" t="s">
        <v>1231</v>
      </c>
      <c r="F628" s="227" t="s">
        <v>1232</v>
      </c>
      <c r="G628" s="228" t="s">
        <v>352</v>
      </c>
      <c r="H628" s="229">
        <v>10.4</v>
      </c>
      <c r="I628" s="230"/>
      <c r="J628" s="231">
        <f>ROUND(I628*H628,0)</f>
        <v>0</v>
      </c>
      <c r="K628" s="227" t="s">
        <v>159</v>
      </c>
      <c r="L628" s="43"/>
      <c r="M628" s="232" t="s">
        <v>1</v>
      </c>
      <c r="N628" s="233" t="s">
        <v>44</v>
      </c>
      <c r="O628" s="90"/>
      <c r="P628" s="234">
        <f>O628*H628</f>
        <v>0</v>
      </c>
      <c r="Q628" s="234">
        <v>0.00050000000000000001</v>
      </c>
      <c r="R628" s="234">
        <f>Q628*H628</f>
        <v>0.0052000000000000006</v>
      </c>
      <c r="S628" s="234">
        <v>0</v>
      </c>
      <c r="T628" s="235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36" t="s">
        <v>231</v>
      </c>
      <c r="AT628" s="236" t="s">
        <v>155</v>
      </c>
      <c r="AU628" s="236" t="s">
        <v>88</v>
      </c>
      <c r="AY628" s="16" t="s">
        <v>153</v>
      </c>
      <c r="BE628" s="237">
        <f>IF(N628="základní",J628,0)</f>
        <v>0</v>
      </c>
      <c r="BF628" s="237">
        <f>IF(N628="snížená",J628,0)</f>
        <v>0</v>
      </c>
      <c r="BG628" s="237">
        <f>IF(N628="zákl. přenesená",J628,0)</f>
        <v>0</v>
      </c>
      <c r="BH628" s="237">
        <f>IF(N628="sníž. přenesená",J628,0)</f>
        <v>0</v>
      </c>
      <c r="BI628" s="237">
        <f>IF(N628="nulová",J628,0)</f>
        <v>0</v>
      </c>
      <c r="BJ628" s="16" t="s">
        <v>88</v>
      </c>
      <c r="BK628" s="237">
        <f>ROUND(I628*H628,0)</f>
        <v>0</v>
      </c>
      <c r="BL628" s="16" t="s">
        <v>231</v>
      </c>
      <c r="BM628" s="236" t="s">
        <v>1233</v>
      </c>
    </row>
    <row r="629" s="13" customFormat="1">
      <c r="A629" s="13"/>
      <c r="B629" s="238"/>
      <c r="C629" s="239"/>
      <c r="D629" s="240" t="s">
        <v>162</v>
      </c>
      <c r="E629" s="241" t="s">
        <v>1</v>
      </c>
      <c r="F629" s="242" t="s">
        <v>1229</v>
      </c>
      <c r="G629" s="239"/>
      <c r="H629" s="243">
        <v>10.4</v>
      </c>
      <c r="I629" s="244"/>
      <c r="J629" s="239"/>
      <c r="K629" s="239"/>
      <c r="L629" s="245"/>
      <c r="M629" s="246"/>
      <c r="N629" s="247"/>
      <c r="O629" s="247"/>
      <c r="P629" s="247"/>
      <c r="Q629" s="247"/>
      <c r="R629" s="247"/>
      <c r="S629" s="247"/>
      <c r="T629" s="24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9" t="s">
        <v>162</v>
      </c>
      <c r="AU629" s="249" t="s">
        <v>88</v>
      </c>
      <c r="AV629" s="13" t="s">
        <v>88</v>
      </c>
      <c r="AW629" s="13" t="s">
        <v>33</v>
      </c>
      <c r="AX629" s="13" t="s">
        <v>78</v>
      </c>
      <c r="AY629" s="249" t="s">
        <v>153</v>
      </c>
    </row>
    <row r="630" s="2" customFormat="1" ht="33" customHeight="1">
      <c r="A630" s="37"/>
      <c r="B630" s="38"/>
      <c r="C630" s="225" t="s">
        <v>1234</v>
      </c>
      <c r="D630" s="225" t="s">
        <v>155</v>
      </c>
      <c r="E630" s="226" t="s">
        <v>1235</v>
      </c>
      <c r="F630" s="227" t="s">
        <v>1236</v>
      </c>
      <c r="G630" s="228" t="s">
        <v>158</v>
      </c>
      <c r="H630" s="229">
        <v>17.16</v>
      </c>
      <c r="I630" s="230"/>
      <c r="J630" s="231">
        <f>ROUND(I630*H630,0)</f>
        <v>0</v>
      </c>
      <c r="K630" s="227" t="s">
        <v>159</v>
      </c>
      <c r="L630" s="43"/>
      <c r="M630" s="232" t="s">
        <v>1</v>
      </c>
      <c r="N630" s="233" t="s">
        <v>44</v>
      </c>
      <c r="O630" s="90"/>
      <c r="P630" s="234">
        <f>O630*H630</f>
        <v>0</v>
      </c>
      <c r="Q630" s="234">
        <v>0.0060000000000000001</v>
      </c>
      <c r="R630" s="234">
        <f>Q630*H630</f>
        <v>0.10296000000000001</v>
      </c>
      <c r="S630" s="234">
        <v>0</v>
      </c>
      <c r="T630" s="235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36" t="s">
        <v>231</v>
      </c>
      <c r="AT630" s="236" t="s">
        <v>155</v>
      </c>
      <c r="AU630" s="236" t="s">
        <v>88</v>
      </c>
      <c r="AY630" s="16" t="s">
        <v>153</v>
      </c>
      <c r="BE630" s="237">
        <f>IF(N630="základní",J630,0)</f>
        <v>0</v>
      </c>
      <c r="BF630" s="237">
        <f>IF(N630="snížená",J630,0)</f>
        <v>0</v>
      </c>
      <c r="BG630" s="237">
        <f>IF(N630="zákl. přenesená",J630,0)</f>
        <v>0</v>
      </c>
      <c r="BH630" s="237">
        <f>IF(N630="sníž. přenesená",J630,0)</f>
        <v>0</v>
      </c>
      <c r="BI630" s="237">
        <f>IF(N630="nulová",J630,0)</f>
        <v>0</v>
      </c>
      <c r="BJ630" s="16" t="s">
        <v>88</v>
      </c>
      <c r="BK630" s="237">
        <f>ROUND(I630*H630,0)</f>
        <v>0</v>
      </c>
      <c r="BL630" s="16" t="s">
        <v>231</v>
      </c>
      <c r="BM630" s="236" t="s">
        <v>1237</v>
      </c>
    </row>
    <row r="631" s="2" customFormat="1" ht="24.15" customHeight="1">
      <c r="A631" s="37"/>
      <c r="B631" s="38"/>
      <c r="C631" s="250" t="s">
        <v>1238</v>
      </c>
      <c r="D631" s="250" t="s">
        <v>232</v>
      </c>
      <c r="E631" s="251" t="s">
        <v>1239</v>
      </c>
      <c r="F631" s="252" t="s">
        <v>1240</v>
      </c>
      <c r="G631" s="253" t="s">
        <v>158</v>
      </c>
      <c r="H631" s="254">
        <v>18.876000000000001</v>
      </c>
      <c r="I631" s="255"/>
      <c r="J631" s="256">
        <f>ROUND(I631*H631,0)</f>
        <v>0</v>
      </c>
      <c r="K631" s="252" t="s">
        <v>159</v>
      </c>
      <c r="L631" s="257"/>
      <c r="M631" s="258" t="s">
        <v>1</v>
      </c>
      <c r="N631" s="259" t="s">
        <v>44</v>
      </c>
      <c r="O631" s="90"/>
      <c r="P631" s="234">
        <f>O631*H631</f>
        <v>0</v>
      </c>
      <c r="Q631" s="234">
        <v>0.0177</v>
      </c>
      <c r="R631" s="234">
        <f>Q631*H631</f>
        <v>0.33410520000000005</v>
      </c>
      <c r="S631" s="234">
        <v>0</v>
      </c>
      <c r="T631" s="235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236" t="s">
        <v>319</v>
      </c>
      <c r="AT631" s="236" t="s">
        <v>232</v>
      </c>
      <c r="AU631" s="236" t="s">
        <v>88</v>
      </c>
      <c r="AY631" s="16" t="s">
        <v>153</v>
      </c>
      <c r="BE631" s="237">
        <f>IF(N631="základní",J631,0)</f>
        <v>0</v>
      </c>
      <c r="BF631" s="237">
        <f>IF(N631="snížená",J631,0)</f>
        <v>0</v>
      </c>
      <c r="BG631" s="237">
        <f>IF(N631="zákl. přenesená",J631,0)</f>
        <v>0</v>
      </c>
      <c r="BH631" s="237">
        <f>IF(N631="sníž. přenesená",J631,0)</f>
        <v>0</v>
      </c>
      <c r="BI631" s="237">
        <f>IF(N631="nulová",J631,0)</f>
        <v>0</v>
      </c>
      <c r="BJ631" s="16" t="s">
        <v>88</v>
      </c>
      <c r="BK631" s="237">
        <f>ROUND(I631*H631,0)</f>
        <v>0</v>
      </c>
      <c r="BL631" s="16" t="s">
        <v>231</v>
      </c>
      <c r="BM631" s="236" t="s">
        <v>1241</v>
      </c>
    </row>
    <row r="632" s="13" customFormat="1">
      <c r="A632" s="13"/>
      <c r="B632" s="238"/>
      <c r="C632" s="239"/>
      <c r="D632" s="240" t="s">
        <v>162</v>
      </c>
      <c r="E632" s="241" t="s">
        <v>1</v>
      </c>
      <c r="F632" s="242" t="s">
        <v>1242</v>
      </c>
      <c r="G632" s="239"/>
      <c r="H632" s="243">
        <v>18.876000000000001</v>
      </c>
      <c r="I632" s="244"/>
      <c r="J632" s="239"/>
      <c r="K632" s="239"/>
      <c r="L632" s="245"/>
      <c r="M632" s="246"/>
      <c r="N632" s="247"/>
      <c r="O632" s="247"/>
      <c r="P632" s="247"/>
      <c r="Q632" s="247"/>
      <c r="R632" s="247"/>
      <c r="S632" s="247"/>
      <c r="T632" s="24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9" t="s">
        <v>162</v>
      </c>
      <c r="AU632" s="249" t="s">
        <v>88</v>
      </c>
      <c r="AV632" s="13" t="s">
        <v>88</v>
      </c>
      <c r="AW632" s="13" t="s">
        <v>33</v>
      </c>
      <c r="AX632" s="13" t="s">
        <v>78</v>
      </c>
      <c r="AY632" s="249" t="s">
        <v>153</v>
      </c>
    </row>
    <row r="633" s="2" customFormat="1" ht="24.15" customHeight="1">
      <c r="A633" s="37"/>
      <c r="B633" s="38"/>
      <c r="C633" s="225" t="s">
        <v>1243</v>
      </c>
      <c r="D633" s="225" t="s">
        <v>155</v>
      </c>
      <c r="E633" s="226" t="s">
        <v>1244</v>
      </c>
      <c r="F633" s="227" t="s">
        <v>1245</v>
      </c>
      <c r="G633" s="228" t="s">
        <v>158</v>
      </c>
      <c r="H633" s="229">
        <v>17.16</v>
      </c>
      <c r="I633" s="230"/>
      <c r="J633" s="231">
        <f>ROUND(I633*H633,0)</f>
        <v>0</v>
      </c>
      <c r="K633" s="227" t="s">
        <v>159</v>
      </c>
      <c r="L633" s="43"/>
      <c r="M633" s="232" t="s">
        <v>1</v>
      </c>
      <c r="N633" s="233" t="s">
        <v>44</v>
      </c>
      <c r="O633" s="90"/>
      <c r="P633" s="234">
        <f>O633*H633</f>
        <v>0</v>
      </c>
      <c r="Q633" s="234">
        <v>0</v>
      </c>
      <c r="R633" s="234">
        <f>Q633*H633</f>
        <v>0</v>
      </c>
      <c r="S633" s="234">
        <v>0</v>
      </c>
      <c r="T633" s="235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36" t="s">
        <v>231</v>
      </c>
      <c r="AT633" s="236" t="s">
        <v>155</v>
      </c>
      <c r="AU633" s="236" t="s">
        <v>88</v>
      </c>
      <c r="AY633" s="16" t="s">
        <v>153</v>
      </c>
      <c r="BE633" s="237">
        <f>IF(N633="základní",J633,0)</f>
        <v>0</v>
      </c>
      <c r="BF633" s="237">
        <f>IF(N633="snížená",J633,0)</f>
        <v>0</v>
      </c>
      <c r="BG633" s="237">
        <f>IF(N633="zákl. přenesená",J633,0)</f>
        <v>0</v>
      </c>
      <c r="BH633" s="237">
        <f>IF(N633="sníž. přenesená",J633,0)</f>
        <v>0</v>
      </c>
      <c r="BI633" s="237">
        <f>IF(N633="nulová",J633,0)</f>
        <v>0</v>
      </c>
      <c r="BJ633" s="16" t="s">
        <v>88</v>
      </c>
      <c r="BK633" s="237">
        <f>ROUND(I633*H633,0)</f>
        <v>0</v>
      </c>
      <c r="BL633" s="16" t="s">
        <v>231</v>
      </c>
      <c r="BM633" s="236" t="s">
        <v>1246</v>
      </c>
    </row>
    <row r="634" s="2" customFormat="1" ht="24.15" customHeight="1">
      <c r="A634" s="37"/>
      <c r="B634" s="38"/>
      <c r="C634" s="225" t="s">
        <v>1247</v>
      </c>
      <c r="D634" s="225" t="s">
        <v>155</v>
      </c>
      <c r="E634" s="226" t="s">
        <v>1248</v>
      </c>
      <c r="F634" s="227" t="s">
        <v>1249</v>
      </c>
      <c r="G634" s="228" t="s">
        <v>183</v>
      </c>
      <c r="H634" s="229">
        <v>0.57999999999999996</v>
      </c>
      <c r="I634" s="230"/>
      <c r="J634" s="231">
        <f>ROUND(I634*H634,0)</f>
        <v>0</v>
      </c>
      <c r="K634" s="227" t="s">
        <v>159</v>
      </c>
      <c r="L634" s="43"/>
      <c r="M634" s="270" t="s">
        <v>1</v>
      </c>
      <c r="N634" s="271" t="s">
        <v>44</v>
      </c>
      <c r="O634" s="272"/>
      <c r="P634" s="273">
        <f>O634*H634</f>
        <v>0</v>
      </c>
      <c r="Q634" s="273">
        <v>0</v>
      </c>
      <c r="R634" s="273">
        <f>Q634*H634</f>
        <v>0</v>
      </c>
      <c r="S634" s="273">
        <v>0</v>
      </c>
      <c r="T634" s="274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236" t="s">
        <v>231</v>
      </c>
      <c r="AT634" s="236" t="s">
        <v>155</v>
      </c>
      <c r="AU634" s="236" t="s">
        <v>88</v>
      </c>
      <c r="AY634" s="16" t="s">
        <v>153</v>
      </c>
      <c r="BE634" s="237">
        <f>IF(N634="základní",J634,0)</f>
        <v>0</v>
      </c>
      <c r="BF634" s="237">
        <f>IF(N634="snížená",J634,0)</f>
        <v>0</v>
      </c>
      <c r="BG634" s="237">
        <f>IF(N634="zákl. přenesená",J634,0)</f>
        <v>0</v>
      </c>
      <c r="BH634" s="237">
        <f>IF(N634="sníž. přenesená",J634,0)</f>
        <v>0</v>
      </c>
      <c r="BI634" s="237">
        <f>IF(N634="nulová",J634,0)</f>
        <v>0</v>
      </c>
      <c r="BJ634" s="16" t="s">
        <v>88</v>
      </c>
      <c r="BK634" s="237">
        <f>ROUND(I634*H634,0)</f>
        <v>0</v>
      </c>
      <c r="BL634" s="16" t="s">
        <v>231</v>
      </c>
      <c r="BM634" s="236" t="s">
        <v>1250</v>
      </c>
    </row>
    <row r="635" s="2" customFormat="1" ht="6.96" customHeight="1">
      <c r="A635" s="37"/>
      <c r="B635" s="65"/>
      <c r="C635" s="66"/>
      <c r="D635" s="66"/>
      <c r="E635" s="66"/>
      <c r="F635" s="66"/>
      <c r="G635" s="66"/>
      <c r="H635" s="66"/>
      <c r="I635" s="66"/>
      <c r="J635" s="66"/>
      <c r="K635" s="66"/>
      <c r="L635" s="43"/>
      <c r="M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</row>
  </sheetData>
  <sheetProtection sheet="1" autoFilter="0" formatColumns="0" formatRows="0" objects="1" scenarios="1" spinCount="100000" saltValue="ET3MEYm5ftmbQLMlpkL2Esqe5Bxkz0woIbOvCI4b5MHiuw6+Cm5Dh3jchiFOi2qsyXKtM2ZxPNwSo8ykUaviOA==" hashValue="mQs8zChfUGkAqwvPD4Zw8oNJwB1tU6qb+rNlaaLLBee+wfWqvDs51frTcyKQ4EmXOkKPTNfA491AymEjEbtPkQ==" algorithmName="SHA-512" password="F695"/>
  <autoFilter ref="C136:K634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</v>
      </c>
    </row>
    <row r="4" s="1" customFormat="1" ht="24.96" customHeight="1">
      <c r="B4" s="19"/>
      <c r="D4" s="147" t="s">
        <v>108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Zateplení panelových domů Sušice II - 2.etapa</v>
      </c>
      <c r="F7" s="149"/>
      <c r="G7" s="149"/>
      <c r="H7" s="149"/>
      <c r="L7" s="19"/>
    </row>
    <row r="8" s="1" customFormat="1" ht="12" customHeight="1">
      <c r="B8" s="19"/>
      <c r="D8" s="149" t="s">
        <v>109</v>
      </c>
      <c r="L8" s="19"/>
    </row>
    <row r="9" s="2" customFormat="1" ht="16.5" customHeight="1">
      <c r="A9" s="37"/>
      <c r="B9" s="43"/>
      <c r="C9" s="37"/>
      <c r="D9" s="37"/>
      <c r="E9" s="150" t="s">
        <v>110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1251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1252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22. 12. 2022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07.25" customHeight="1">
      <c r="A29" s="153"/>
      <c r="B29" s="154"/>
      <c r="C29" s="153"/>
      <c r="D29" s="153"/>
      <c r="E29" s="155" t="s">
        <v>111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38</v>
      </c>
      <c r="E32" s="37"/>
      <c r="F32" s="37"/>
      <c r="G32" s="37"/>
      <c r="H32" s="37"/>
      <c r="I32" s="37"/>
      <c r="J32" s="159">
        <f>ROUND(J125,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40</v>
      </c>
      <c r="G34" s="37"/>
      <c r="H34" s="37"/>
      <c r="I34" s="160" t="s">
        <v>39</v>
      </c>
      <c r="J34" s="160" t="s">
        <v>41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42</v>
      </c>
      <c r="E35" s="149" t="s">
        <v>43</v>
      </c>
      <c r="F35" s="162">
        <f>ROUND((SUM(BE125:BE180)),  0)</f>
        <v>0</v>
      </c>
      <c r="G35" s="37"/>
      <c r="H35" s="37"/>
      <c r="I35" s="163">
        <v>0.20999999999999999</v>
      </c>
      <c r="J35" s="162">
        <f>ROUND(((SUM(BE125:BE180))*I35),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44</v>
      </c>
      <c r="F36" s="162">
        <f>ROUND((SUM(BF125:BF180)),  0)</f>
        <v>0</v>
      </c>
      <c r="G36" s="37"/>
      <c r="H36" s="37"/>
      <c r="I36" s="163">
        <v>0.14999999999999999</v>
      </c>
      <c r="J36" s="162">
        <f>ROUND(((SUM(BF125:BF180))*I36),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ROUND((SUM(BG125:BG180)),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46</v>
      </c>
      <c r="F38" s="162">
        <f>ROUND((SUM(BH125:BH180)),  0)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47</v>
      </c>
      <c r="F39" s="162">
        <f>ROUND((SUM(BI125:BI180)),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48</v>
      </c>
      <c r="E41" s="166"/>
      <c r="F41" s="166"/>
      <c r="G41" s="167" t="s">
        <v>49</v>
      </c>
      <c r="H41" s="168" t="s">
        <v>50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Zateplení panelových domů Sušice II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110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1251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 xml:space="preserve">011 - SO-01  Elektroinstalace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Sušice</v>
      </c>
      <c r="G91" s="39"/>
      <c r="H91" s="39"/>
      <c r="I91" s="31" t="s">
        <v>23</v>
      </c>
      <c r="J91" s="78" t="str">
        <f>IF(J14="","",J14)</f>
        <v>22. 12. 2022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Město Sušice</v>
      </c>
      <c r="G93" s="39"/>
      <c r="H93" s="39"/>
      <c r="I93" s="31" t="s">
        <v>31</v>
      </c>
      <c r="J93" s="35" t="str">
        <f>E23</f>
        <v>Ing. Jan Prášek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113</v>
      </c>
      <c r="D96" s="184"/>
      <c r="E96" s="184"/>
      <c r="F96" s="184"/>
      <c r="G96" s="184"/>
      <c r="H96" s="184"/>
      <c r="I96" s="184"/>
      <c r="J96" s="185" t="s">
        <v>114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115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116</v>
      </c>
    </row>
    <row r="99" s="9" customFormat="1" ht="24.96" customHeight="1">
      <c r="A99" s="9"/>
      <c r="B99" s="187"/>
      <c r="C99" s="188"/>
      <c r="D99" s="189" t="s">
        <v>1253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1254</v>
      </c>
      <c r="E100" s="190"/>
      <c r="F100" s="190"/>
      <c r="G100" s="190"/>
      <c r="H100" s="190"/>
      <c r="I100" s="190"/>
      <c r="J100" s="191">
        <f>J129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1255</v>
      </c>
      <c r="E101" s="190"/>
      <c r="F101" s="190"/>
      <c r="G101" s="190"/>
      <c r="H101" s="190"/>
      <c r="I101" s="190"/>
      <c r="J101" s="191">
        <f>J135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1256</v>
      </c>
      <c r="E102" s="190"/>
      <c r="F102" s="190"/>
      <c r="G102" s="190"/>
      <c r="H102" s="190"/>
      <c r="I102" s="190"/>
      <c r="J102" s="191">
        <f>J139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1257</v>
      </c>
      <c r="E103" s="190"/>
      <c r="F103" s="190"/>
      <c r="G103" s="190"/>
      <c r="H103" s="190"/>
      <c r="I103" s="190"/>
      <c r="J103" s="191">
        <f>J168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138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Zateplení panelových domů Sušice II - 2.etapa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109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110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 xml:space="preserve">011 - SO-01  Elektroinstalace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F14</f>
        <v>Sušice</v>
      </c>
      <c r="G119" s="39"/>
      <c r="H119" s="39"/>
      <c r="I119" s="31" t="s">
        <v>23</v>
      </c>
      <c r="J119" s="78" t="str">
        <f>IF(J14="","",J14)</f>
        <v>22. 12. 2022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E17</f>
        <v>Město Sušice</v>
      </c>
      <c r="G121" s="39"/>
      <c r="H121" s="39"/>
      <c r="I121" s="31" t="s">
        <v>31</v>
      </c>
      <c r="J121" s="35" t="str">
        <f>E23</f>
        <v>Ing. Jan Prášek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IF(E20="","",E20)</f>
        <v>Vyplň údaj</v>
      </c>
      <c r="G122" s="39"/>
      <c r="H122" s="39"/>
      <c r="I122" s="31" t="s">
        <v>34</v>
      </c>
      <c r="J122" s="35" t="str">
        <f>E26</f>
        <v>Pavel Hrba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139</v>
      </c>
      <c r="D124" s="201" t="s">
        <v>63</v>
      </c>
      <c r="E124" s="201" t="s">
        <v>59</v>
      </c>
      <c r="F124" s="201" t="s">
        <v>60</v>
      </c>
      <c r="G124" s="201" t="s">
        <v>140</v>
      </c>
      <c r="H124" s="201" t="s">
        <v>141</v>
      </c>
      <c r="I124" s="201" t="s">
        <v>142</v>
      </c>
      <c r="J124" s="201" t="s">
        <v>114</v>
      </c>
      <c r="K124" s="202" t="s">
        <v>143</v>
      </c>
      <c r="L124" s="203"/>
      <c r="M124" s="99" t="s">
        <v>1</v>
      </c>
      <c r="N124" s="100" t="s">
        <v>42</v>
      </c>
      <c r="O124" s="100" t="s">
        <v>144</v>
      </c>
      <c r="P124" s="100" t="s">
        <v>145</v>
      </c>
      <c r="Q124" s="100" t="s">
        <v>146</v>
      </c>
      <c r="R124" s="100" t="s">
        <v>147</v>
      </c>
      <c r="S124" s="100" t="s">
        <v>148</v>
      </c>
      <c r="T124" s="101" t="s">
        <v>149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150</v>
      </c>
      <c r="D125" s="39"/>
      <c r="E125" s="39"/>
      <c r="F125" s="39"/>
      <c r="G125" s="39"/>
      <c r="H125" s="39"/>
      <c r="I125" s="39"/>
      <c r="J125" s="204">
        <f>BK125</f>
        <v>0</v>
      </c>
      <c r="K125" s="39"/>
      <c r="L125" s="43"/>
      <c r="M125" s="102"/>
      <c r="N125" s="205"/>
      <c r="O125" s="103"/>
      <c r="P125" s="206">
        <f>P126+P129+P135+P139+P168</f>
        <v>0</v>
      </c>
      <c r="Q125" s="103"/>
      <c r="R125" s="206">
        <f>R126+R129+R135+R139+R168</f>
        <v>0</v>
      </c>
      <c r="S125" s="103"/>
      <c r="T125" s="207">
        <f>T126+T129+T135+T139+T168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77</v>
      </c>
      <c r="AU125" s="16" t="s">
        <v>116</v>
      </c>
      <c r="BK125" s="208">
        <f>BK126+BK129+BK135+BK139+BK168</f>
        <v>0</v>
      </c>
    </row>
    <row r="126" s="12" customFormat="1" ht="25.92" customHeight="1">
      <c r="A126" s="12"/>
      <c r="B126" s="209"/>
      <c r="C126" s="210"/>
      <c r="D126" s="211" t="s">
        <v>77</v>
      </c>
      <c r="E126" s="212" t="s">
        <v>1258</v>
      </c>
      <c r="F126" s="212" t="s">
        <v>1259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SUM(P127:P128)</f>
        <v>0</v>
      </c>
      <c r="Q126" s="217"/>
      <c r="R126" s="218">
        <f>SUM(R127:R128)</f>
        <v>0</v>
      </c>
      <c r="S126" s="217"/>
      <c r="T126" s="21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88</v>
      </c>
      <c r="AT126" s="221" t="s">
        <v>77</v>
      </c>
      <c r="AU126" s="221" t="s">
        <v>78</v>
      </c>
      <c r="AY126" s="220" t="s">
        <v>153</v>
      </c>
      <c r="BK126" s="222">
        <f>SUM(BK127:BK128)</f>
        <v>0</v>
      </c>
    </row>
    <row r="127" s="2" customFormat="1" ht="16.5" customHeight="1">
      <c r="A127" s="37"/>
      <c r="B127" s="38"/>
      <c r="C127" s="225" t="s">
        <v>8</v>
      </c>
      <c r="D127" s="225" t="s">
        <v>155</v>
      </c>
      <c r="E127" s="226" t="s">
        <v>1260</v>
      </c>
      <c r="F127" s="227" t="s">
        <v>1261</v>
      </c>
      <c r="G127" s="228" t="s">
        <v>1121</v>
      </c>
      <c r="H127" s="229">
        <v>2</v>
      </c>
      <c r="I127" s="230"/>
      <c r="J127" s="231">
        <f>ROUND(I127*H127,0)</f>
        <v>0</v>
      </c>
      <c r="K127" s="227" t="s">
        <v>1</v>
      </c>
      <c r="L127" s="43"/>
      <c r="M127" s="232" t="s">
        <v>1</v>
      </c>
      <c r="N127" s="233" t="s">
        <v>44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231</v>
      </c>
      <c r="AT127" s="236" t="s">
        <v>155</v>
      </c>
      <c r="AU127" s="236" t="s">
        <v>8</v>
      </c>
      <c r="AY127" s="16" t="s">
        <v>153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88</v>
      </c>
      <c r="BK127" s="237">
        <f>ROUND(I127*H127,0)</f>
        <v>0</v>
      </c>
      <c r="BL127" s="16" t="s">
        <v>231</v>
      </c>
      <c r="BM127" s="236" t="s">
        <v>1262</v>
      </c>
    </row>
    <row r="128" s="2" customFormat="1" ht="24.15" customHeight="1">
      <c r="A128" s="37"/>
      <c r="B128" s="38"/>
      <c r="C128" s="250" t="s">
        <v>88</v>
      </c>
      <c r="D128" s="250" t="s">
        <v>232</v>
      </c>
      <c r="E128" s="251" t="s">
        <v>1263</v>
      </c>
      <c r="F128" s="252" t="s">
        <v>1264</v>
      </c>
      <c r="G128" s="253" t="s">
        <v>707</v>
      </c>
      <c r="H128" s="254">
        <v>3</v>
      </c>
      <c r="I128" s="255"/>
      <c r="J128" s="256">
        <f>ROUND(I128*H128,0)</f>
        <v>0</v>
      </c>
      <c r="K128" s="252" t="s">
        <v>1</v>
      </c>
      <c r="L128" s="257"/>
      <c r="M128" s="258" t="s">
        <v>1</v>
      </c>
      <c r="N128" s="259" t="s">
        <v>44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319</v>
      </c>
      <c r="AT128" s="236" t="s">
        <v>232</v>
      </c>
      <c r="AU128" s="236" t="s">
        <v>8</v>
      </c>
      <c r="AY128" s="16" t="s">
        <v>153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88</v>
      </c>
      <c r="BK128" s="237">
        <f>ROUND(I128*H128,0)</f>
        <v>0</v>
      </c>
      <c r="BL128" s="16" t="s">
        <v>231</v>
      </c>
      <c r="BM128" s="236" t="s">
        <v>1265</v>
      </c>
    </row>
    <row r="129" s="12" customFormat="1" ht="25.92" customHeight="1">
      <c r="A129" s="12"/>
      <c r="B129" s="209"/>
      <c r="C129" s="210"/>
      <c r="D129" s="211" t="s">
        <v>77</v>
      </c>
      <c r="E129" s="212" t="s">
        <v>1266</v>
      </c>
      <c r="F129" s="212" t="s">
        <v>1267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SUM(P130:P134)</f>
        <v>0</v>
      </c>
      <c r="Q129" s="217"/>
      <c r="R129" s="218">
        <f>SUM(R130:R134)</f>
        <v>0</v>
      </c>
      <c r="S129" s="217"/>
      <c r="T129" s="219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88</v>
      </c>
      <c r="AT129" s="221" t="s">
        <v>77</v>
      </c>
      <c r="AU129" s="221" t="s">
        <v>78</v>
      </c>
      <c r="AY129" s="220" t="s">
        <v>153</v>
      </c>
      <c r="BK129" s="222">
        <f>SUM(BK130:BK134)</f>
        <v>0</v>
      </c>
    </row>
    <row r="130" s="2" customFormat="1" ht="16.5" customHeight="1">
      <c r="A130" s="37"/>
      <c r="B130" s="38"/>
      <c r="C130" s="225" t="s">
        <v>167</v>
      </c>
      <c r="D130" s="225" t="s">
        <v>155</v>
      </c>
      <c r="E130" s="226" t="s">
        <v>1268</v>
      </c>
      <c r="F130" s="227" t="s">
        <v>1269</v>
      </c>
      <c r="G130" s="228" t="s">
        <v>1121</v>
      </c>
      <c r="H130" s="229">
        <v>10</v>
      </c>
      <c r="I130" s="230"/>
      <c r="J130" s="231">
        <f>ROUND(I130*H130,0)</f>
        <v>0</v>
      </c>
      <c r="K130" s="227" t="s">
        <v>1</v>
      </c>
      <c r="L130" s="43"/>
      <c r="M130" s="232" t="s">
        <v>1</v>
      </c>
      <c r="N130" s="233" t="s">
        <v>44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231</v>
      </c>
      <c r="AT130" s="236" t="s">
        <v>155</v>
      </c>
      <c r="AU130" s="236" t="s">
        <v>8</v>
      </c>
      <c r="AY130" s="16" t="s">
        <v>153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88</v>
      </c>
      <c r="BK130" s="237">
        <f>ROUND(I130*H130,0)</f>
        <v>0</v>
      </c>
      <c r="BL130" s="16" t="s">
        <v>231</v>
      </c>
      <c r="BM130" s="236" t="s">
        <v>1270</v>
      </c>
    </row>
    <row r="131" s="2" customFormat="1" ht="16.5" customHeight="1">
      <c r="A131" s="37"/>
      <c r="B131" s="38"/>
      <c r="C131" s="250" t="s">
        <v>160</v>
      </c>
      <c r="D131" s="250" t="s">
        <v>232</v>
      </c>
      <c r="E131" s="251" t="s">
        <v>1271</v>
      </c>
      <c r="F131" s="252" t="s">
        <v>1272</v>
      </c>
      <c r="G131" s="253" t="s">
        <v>707</v>
      </c>
      <c r="H131" s="254">
        <v>3</v>
      </c>
      <c r="I131" s="255"/>
      <c r="J131" s="256">
        <f>ROUND(I131*H131,0)</f>
        <v>0</v>
      </c>
      <c r="K131" s="252" t="s">
        <v>1</v>
      </c>
      <c r="L131" s="257"/>
      <c r="M131" s="258" t="s">
        <v>1</v>
      </c>
      <c r="N131" s="259" t="s">
        <v>44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319</v>
      </c>
      <c r="AT131" s="236" t="s">
        <v>232</v>
      </c>
      <c r="AU131" s="236" t="s">
        <v>8</v>
      </c>
      <c r="AY131" s="16" t="s">
        <v>153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88</v>
      </c>
      <c r="BK131" s="237">
        <f>ROUND(I131*H131,0)</f>
        <v>0</v>
      </c>
      <c r="BL131" s="16" t="s">
        <v>231</v>
      </c>
      <c r="BM131" s="236" t="s">
        <v>1273</v>
      </c>
    </row>
    <row r="132" s="2" customFormat="1" ht="16.5" customHeight="1">
      <c r="A132" s="37"/>
      <c r="B132" s="38"/>
      <c r="C132" s="250" t="s">
        <v>176</v>
      </c>
      <c r="D132" s="250" t="s">
        <v>232</v>
      </c>
      <c r="E132" s="251" t="s">
        <v>1274</v>
      </c>
      <c r="F132" s="252" t="s">
        <v>1275</v>
      </c>
      <c r="G132" s="253" t="s">
        <v>707</v>
      </c>
      <c r="H132" s="254">
        <v>2</v>
      </c>
      <c r="I132" s="255"/>
      <c r="J132" s="256">
        <f>ROUND(I132*H132,0)</f>
        <v>0</v>
      </c>
      <c r="K132" s="252" t="s">
        <v>1</v>
      </c>
      <c r="L132" s="257"/>
      <c r="M132" s="258" t="s">
        <v>1</v>
      </c>
      <c r="N132" s="259" t="s">
        <v>44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319</v>
      </c>
      <c r="AT132" s="236" t="s">
        <v>232</v>
      </c>
      <c r="AU132" s="236" t="s">
        <v>8</v>
      </c>
      <c r="AY132" s="16" t="s">
        <v>153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88</v>
      </c>
      <c r="BK132" s="237">
        <f>ROUND(I132*H132,0)</f>
        <v>0</v>
      </c>
      <c r="BL132" s="16" t="s">
        <v>231</v>
      </c>
      <c r="BM132" s="236" t="s">
        <v>1276</v>
      </c>
    </row>
    <row r="133" s="2" customFormat="1" ht="16.5" customHeight="1">
      <c r="A133" s="37"/>
      <c r="B133" s="38"/>
      <c r="C133" s="250" t="s">
        <v>180</v>
      </c>
      <c r="D133" s="250" t="s">
        <v>232</v>
      </c>
      <c r="E133" s="251" t="s">
        <v>1277</v>
      </c>
      <c r="F133" s="252" t="s">
        <v>1278</v>
      </c>
      <c r="G133" s="253" t="s">
        <v>707</v>
      </c>
      <c r="H133" s="254">
        <v>3</v>
      </c>
      <c r="I133" s="255"/>
      <c r="J133" s="256">
        <f>ROUND(I133*H133,0)</f>
        <v>0</v>
      </c>
      <c r="K133" s="252" t="s">
        <v>1</v>
      </c>
      <c r="L133" s="257"/>
      <c r="M133" s="258" t="s">
        <v>1</v>
      </c>
      <c r="N133" s="259" t="s">
        <v>44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319</v>
      </c>
      <c r="AT133" s="236" t="s">
        <v>232</v>
      </c>
      <c r="AU133" s="236" t="s">
        <v>8</v>
      </c>
      <c r="AY133" s="16" t="s">
        <v>153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88</v>
      </c>
      <c r="BK133" s="237">
        <f>ROUND(I133*H133,0)</f>
        <v>0</v>
      </c>
      <c r="BL133" s="16" t="s">
        <v>231</v>
      </c>
      <c r="BM133" s="236" t="s">
        <v>1279</v>
      </c>
    </row>
    <row r="134" s="2" customFormat="1" ht="16.5" customHeight="1">
      <c r="A134" s="37"/>
      <c r="B134" s="38"/>
      <c r="C134" s="250" t="s">
        <v>186</v>
      </c>
      <c r="D134" s="250" t="s">
        <v>232</v>
      </c>
      <c r="E134" s="251" t="s">
        <v>1280</v>
      </c>
      <c r="F134" s="252" t="s">
        <v>1281</v>
      </c>
      <c r="G134" s="253" t="s">
        <v>352</v>
      </c>
      <c r="H134" s="254">
        <v>15</v>
      </c>
      <c r="I134" s="255"/>
      <c r="J134" s="256">
        <f>ROUND(I134*H134,0)</f>
        <v>0</v>
      </c>
      <c r="K134" s="252" t="s">
        <v>1</v>
      </c>
      <c r="L134" s="257"/>
      <c r="M134" s="258" t="s">
        <v>1</v>
      </c>
      <c r="N134" s="259" t="s">
        <v>44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319</v>
      </c>
      <c r="AT134" s="236" t="s">
        <v>232</v>
      </c>
      <c r="AU134" s="236" t="s">
        <v>8</v>
      </c>
      <c r="AY134" s="16" t="s">
        <v>153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88</v>
      </c>
      <c r="BK134" s="237">
        <f>ROUND(I134*H134,0)</f>
        <v>0</v>
      </c>
      <c r="BL134" s="16" t="s">
        <v>231</v>
      </c>
      <c r="BM134" s="236" t="s">
        <v>1282</v>
      </c>
    </row>
    <row r="135" s="12" customFormat="1" ht="25.92" customHeight="1">
      <c r="A135" s="12"/>
      <c r="B135" s="209"/>
      <c r="C135" s="210"/>
      <c r="D135" s="211" t="s">
        <v>77</v>
      </c>
      <c r="E135" s="212" t="s">
        <v>1283</v>
      </c>
      <c r="F135" s="212" t="s">
        <v>1284</v>
      </c>
      <c r="G135" s="210"/>
      <c r="H135" s="210"/>
      <c r="I135" s="213"/>
      <c r="J135" s="214">
        <f>BK135</f>
        <v>0</v>
      </c>
      <c r="K135" s="210"/>
      <c r="L135" s="215"/>
      <c r="M135" s="216"/>
      <c r="N135" s="217"/>
      <c r="O135" s="217"/>
      <c r="P135" s="218">
        <f>SUM(P136:P138)</f>
        <v>0</v>
      </c>
      <c r="Q135" s="217"/>
      <c r="R135" s="218">
        <f>SUM(R136:R138)</f>
        <v>0</v>
      </c>
      <c r="S135" s="217"/>
      <c r="T135" s="219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88</v>
      </c>
      <c r="AT135" s="221" t="s">
        <v>77</v>
      </c>
      <c r="AU135" s="221" t="s">
        <v>78</v>
      </c>
      <c r="AY135" s="220" t="s">
        <v>153</v>
      </c>
      <c r="BK135" s="222">
        <f>SUM(BK136:BK138)</f>
        <v>0</v>
      </c>
    </row>
    <row r="136" s="2" customFormat="1" ht="16.5" customHeight="1">
      <c r="A136" s="37"/>
      <c r="B136" s="38"/>
      <c r="C136" s="225" t="s">
        <v>191</v>
      </c>
      <c r="D136" s="225" t="s">
        <v>155</v>
      </c>
      <c r="E136" s="226" t="s">
        <v>1285</v>
      </c>
      <c r="F136" s="227" t="s">
        <v>1286</v>
      </c>
      <c r="G136" s="228" t="s">
        <v>1121</v>
      </c>
      <c r="H136" s="229">
        <v>10</v>
      </c>
      <c r="I136" s="230"/>
      <c r="J136" s="231">
        <f>ROUND(I136*H136,0)</f>
        <v>0</v>
      </c>
      <c r="K136" s="227" t="s">
        <v>1</v>
      </c>
      <c r="L136" s="43"/>
      <c r="M136" s="232" t="s">
        <v>1</v>
      </c>
      <c r="N136" s="233" t="s">
        <v>44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231</v>
      </c>
      <c r="AT136" s="236" t="s">
        <v>155</v>
      </c>
      <c r="AU136" s="236" t="s">
        <v>8</v>
      </c>
      <c r="AY136" s="16" t="s">
        <v>153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88</v>
      </c>
      <c r="BK136" s="237">
        <f>ROUND(I136*H136,0)</f>
        <v>0</v>
      </c>
      <c r="BL136" s="16" t="s">
        <v>231</v>
      </c>
      <c r="BM136" s="236" t="s">
        <v>1287</v>
      </c>
    </row>
    <row r="137" s="2" customFormat="1" ht="16.5" customHeight="1">
      <c r="A137" s="37"/>
      <c r="B137" s="38"/>
      <c r="C137" s="250" t="s">
        <v>197</v>
      </c>
      <c r="D137" s="250" t="s">
        <v>232</v>
      </c>
      <c r="E137" s="251" t="s">
        <v>1288</v>
      </c>
      <c r="F137" s="252" t="s">
        <v>1289</v>
      </c>
      <c r="G137" s="253" t="s">
        <v>352</v>
      </c>
      <c r="H137" s="254">
        <v>15</v>
      </c>
      <c r="I137" s="255"/>
      <c r="J137" s="256">
        <f>ROUND(I137*H137,0)</f>
        <v>0</v>
      </c>
      <c r="K137" s="252" t="s">
        <v>1</v>
      </c>
      <c r="L137" s="257"/>
      <c r="M137" s="258" t="s">
        <v>1</v>
      </c>
      <c r="N137" s="259" t="s">
        <v>44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319</v>
      </c>
      <c r="AT137" s="236" t="s">
        <v>232</v>
      </c>
      <c r="AU137" s="236" t="s">
        <v>8</v>
      </c>
      <c r="AY137" s="16" t="s">
        <v>153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88</v>
      </c>
      <c r="BK137" s="237">
        <f>ROUND(I137*H137,0)</f>
        <v>0</v>
      </c>
      <c r="BL137" s="16" t="s">
        <v>231</v>
      </c>
      <c r="BM137" s="236" t="s">
        <v>1290</v>
      </c>
    </row>
    <row r="138" s="2" customFormat="1" ht="16.5" customHeight="1">
      <c r="A138" s="37"/>
      <c r="B138" s="38"/>
      <c r="C138" s="250" t="s">
        <v>201</v>
      </c>
      <c r="D138" s="250" t="s">
        <v>232</v>
      </c>
      <c r="E138" s="251" t="s">
        <v>1291</v>
      </c>
      <c r="F138" s="252" t="s">
        <v>1292</v>
      </c>
      <c r="G138" s="253" t="s">
        <v>352</v>
      </c>
      <c r="H138" s="254">
        <v>20</v>
      </c>
      <c r="I138" s="255"/>
      <c r="J138" s="256">
        <f>ROUND(I138*H138,0)</f>
        <v>0</v>
      </c>
      <c r="K138" s="252" t="s">
        <v>1</v>
      </c>
      <c r="L138" s="257"/>
      <c r="M138" s="258" t="s">
        <v>1</v>
      </c>
      <c r="N138" s="259" t="s">
        <v>44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319</v>
      </c>
      <c r="AT138" s="236" t="s">
        <v>232</v>
      </c>
      <c r="AU138" s="236" t="s">
        <v>8</v>
      </c>
      <c r="AY138" s="16" t="s">
        <v>153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88</v>
      </c>
      <c r="BK138" s="237">
        <f>ROUND(I138*H138,0)</f>
        <v>0</v>
      </c>
      <c r="BL138" s="16" t="s">
        <v>231</v>
      </c>
      <c r="BM138" s="236" t="s">
        <v>1293</v>
      </c>
    </row>
    <row r="139" s="12" customFormat="1" ht="25.92" customHeight="1">
      <c r="A139" s="12"/>
      <c r="B139" s="209"/>
      <c r="C139" s="210"/>
      <c r="D139" s="211" t="s">
        <v>77</v>
      </c>
      <c r="E139" s="212" t="s">
        <v>1294</v>
      </c>
      <c r="F139" s="212" t="s">
        <v>1295</v>
      </c>
      <c r="G139" s="210"/>
      <c r="H139" s="210"/>
      <c r="I139" s="213"/>
      <c r="J139" s="214">
        <f>BK139</f>
        <v>0</v>
      </c>
      <c r="K139" s="210"/>
      <c r="L139" s="215"/>
      <c r="M139" s="216"/>
      <c r="N139" s="217"/>
      <c r="O139" s="217"/>
      <c r="P139" s="218">
        <f>SUM(P140:P167)</f>
        <v>0</v>
      </c>
      <c r="Q139" s="217"/>
      <c r="R139" s="218">
        <f>SUM(R140:R167)</f>
        <v>0</v>
      </c>
      <c r="S139" s="217"/>
      <c r="T139" s="219">
        <f>SUM(T140:T167)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0" t="s">
        <v>88</v>
      </c>
      <c r="AT139" s="221" t="s">
        <v>77</v>
      </c>
      <c r="AU139" s="221" t="s">
        <v>78</v>
      </c>
      <c r="AY139" s="220" t="s">
        <v>153</v>
      </c>
      <c r="BK139" s="222">
        <f>SUM(BK140:BK167)</f>
        <v>0</v>
      </c>
    </row>
    <row r="140" s="2" customFormat="1" ht="16.5" customHeight="1">
      <c r="A140" s="37"/>
      <c r="B140" s="38"/>
      <c r="C140" s="225" t="s">
        <v>205</v>
      </c>
      <c r="D140" s="225" t="s">
        <v>155</v>
      </c>
      <c r="E140" s="226" t="s">
        <v>1296</v>
      </c>
      <c r="F140" s="227" t="s">
        <v>1297</v>
      </c>
      <c r="G140" s="228" t="s">
        <v>1121</v>
      </c>
      <c r="H140" s="229">
        <v>40</v>
      </c>
      <c r="I140" s="230"/>
      <c r="J140" s="231">
        <f>ROUND(I140*H140,0)</f>
        <v>0</v>
      </c>
      <c r="K140" s="227" t="s">
        <v>1</v>
      </c>
      <c r="L140" s="43"/>
      <c r="M140" s="232" t="s">
        <v>1</v>
      </c>
      <c r="N140" s="233" t="s">
        <v>44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231</v>
      </c>
      <c r="AT140" s="236" t="s">
        <v>155</v>
      </c>
      <c r="AU140" s="236" t="s">
        <v>8</v>
      </c>
      <c r="AY140" s="16" t="s">
        <v>153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88</v>
      </c>
      <c r="BK140" s="237">
        <f>ROUND(I140*H140,0)</f>
        <v>0</v>
      </c>
      <c r="BL140" s="16" t="s">
        <v>231</v>
      </c>
      <c r="BM140" s="236" t="s">
        <v>1298</v>
      </c>
    </row>
    <row r="141" s="2" customFormat="1" ht="24.15" customHeight="1">
      <c r="A141" s="37"/>
      <c r="B141" s="38"/>
      <c r="C141" s="250" t="s">
        <v>212</v>
      </c>
      <c r="D141" s="250" t="s">
        <v>232</v>
      </c>
      <c r="E141" s="251" t="s">
        <v>1299</v>
      </c>
      <c r="F141" s="252" t="s">
        <v>1300</v>
      </c>
      <c r="G141" s="253" t="s">
        <v>1301</v>
      </c>
      <c r="H141" s="254">
        <v>11</v>
      </c>
      <c r="I141" s="255"/>
      <c r="J141" s="256">
        <f>ROUND(I141*H141,0)</f>
        <v>0</v>
      </c>
      <c r="K141" s="252" t="s">
        <v>1</v>
      </c>
      <c r="L141" s="257"/>
      <c r="M141" s="258" t="s">
        <v>1</v>
      </c>
      <c r="N141" s="259" t="s">
        <v>44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319</v>
      </c>
      <c r="AT141" s="236" t="s">
        <v>232</v>
      </c>
      <c r="AU141" s="236" t="s">
        <v>8</v>
      </c>
      <c r="AY141" s="16" t="s">
        <v>153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88</v>
      </c>
      <c r="BK141" s="237">
        <f>ROUND(I141*H141,0)</f>
        <v>0</v>
      </c>
      <c r="BL141" s="16" t="s">
        <v>231</v>
      </c>
      <c r="BM141" s="236" t="s">
        <v>1302</v>
      </c>
    </row>
    <row r="142" s="2" customFormat="1" ht="16.5" customHeight="1">
      <c r="A142" s="37"/>
      <c r="B142" s="38"/>
      <c r="C142" s="250" t="s">
        <v>218</v>
      </c>
      <c r="D142" s="250" t="s">
        <v>232</v>
      </c>
      <c r="E142" s="251" t="s">
        <v>1303</v>
      </c>
      <c r="F142" s="252" t="s">
        <v>1304</v>
      </c>
      <c r="G142" s="253" t="s">
        <v>707</v>
      </c>
      <c r="H142" s="254">
        <v>18</v>
      </c>
      <c r="I142" s="255"/>
      <c r="J142" s="256">
        <f>ROUND(I142*H142,0)</f>
        <v>0</v>
      </c>
      <c r="K142" s="252" t="s">
        <v>1</v>
      </c>
      <c r="L142" s="257"/>
      <c r="M142" s="258" t="s">
        <v>1</v>
      </c>
      <c r="N142" s="259" t="s">
        <v>44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319</v>
      </c>
      <c r="AT142" s="236" t="s">
        <v>232</v>
      </c>
      <c r="AU142" s="236" t="s">
        <v>8</v>
      </c>
      <c r="AY142" s="16" t="s">
        <v>153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88</v>
      </c>
      <c r="BK142" s="237">
        <f>ROUND(I142*H142,0)</f>
        <v>0</v>
      </c>
      <c r="BL142" s="16" t="s">
        <v>231</v>
      </c>
      <c r="BM142" s="236" t="s">
        <v>1305</v>
      </c>
    </row>
    <row r="143" s="2" customFormat="1" ht="16.5" customHeight="1">
      <c r="A143" s="37"/>
      <c r="B143" s="38"/>
      <c r="C143" s="250" t="s">
        <v>222</v>
      </c>
      <c r="D143" s="250" t="s">
        <v>232</v>
      </c>
      <c r="E143" s="251" t="s">
        <v>1306</v>
      </c>
      <c r="F143" s="252" t="s">
        <v>1307</v>
      </c>
      <c r="G143" s="253" t="s">
        <v>707</v>
      </c>
      <c r="H143" s="254">
        <v>90</v>
      </c>
      <c r="I143" s="255"/>
      <c r="J143" s="256">
        <f>ROUND(I143*H143,0)</f>
        <v>0</v>
      </c>
      <c r="K143" s="252" t="s">
        <v>1</v>
      </c>
      <c r="L143" s="257"/>
      <c r="M143" s="258" t="s">
        <v>1</v>
      </c>
      <c r="N143" s="259" t="s">
        <v>44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319</v>
      </c>
      <c r="AT143" s="236" t="s">
        <v>232</v>
      </c>
      <c r="AU143" s="236" t="s">
        <v>8</v>
      </c>
      <c r="AY143" s="16" t="s">
        <v>153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88</v>
      </c>
      <c r="BK143" s="237">
        <f>ROUND(I143*H143,0)</f>
        <v>0</v>
      </c>
      <c r="BL143" s="16" t="s">
        <v>231</v>
      </c>
      <c r="BM143" s="236" t="s">
        <v>1308</v>
      </c>
    </row>
    <row r="144" s="2" customFormat="1" ht="16.5" customHeight="1">
      <c r="A144" s="37"/>
      <c r="B144" s="38"/>
      <c r="C144" s="250" t="s">
        <v>9</v>
      </c>
      <c r="D144" s="250" t="s">
        <v>232</v>
      </c>
      <c r="E144" s="251" t="s">
        <v>1309</v>
      </c>
      <c r="F144" s="252" t="s">
        <v>1310</v>
      </c>
      <c r="G144" s="253" t="s">
        <v>352</v>
      </c>
      <c r="H144" s="254">
        <v>55</v>
      </c>
      <c r="I144" s="255"/>
      <c r="J144" s="256">
        <f>ROUND(I144*H144,0)</f>
        <v>0</v>
      </c>
      <c r="K144" s="252" t="s">
        <v>1</v>
      </c>
      <c r="L144" s="257"/>
      <c r="M144" s="258" t="s">
        <v>1</v>
      </c>
      <c r="N144" s="259" t="s">
        <v>44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319</v>
      </c>
      <c r="AT144" s="236" t="s">
        <v>232</v>
      </c>
      <c r="AU144" s="236" t="s">
        <v>8</v>
      </c>
      <c r="AY144" s="16" t="s">
        <v>153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88</v>
      </c>
      <c r="BK144" s="237">
        <f>ROUND(I144*H144,0)</f>
        <v>0</v>
      </c>
      <c r="BL144" s="16" t="s">
        <v>231</v>
      </c>
      <c r="BM144" s="236" t="s">
        <v>1311</v>
      </c>
    </row>
    <row r="145" s="2" customFormat="1" ht="16.5" customHeight="1">
      <c r="A145" s="37"/>
      <c r="B145" s="38"/>
      <c r="C145" s="250" t="s">
        <v>231</v>
      </c>
      <c r="D145" s="250" t="s">
        <v>232</v>
      </c>
      <c r="E145" s="251" t="s">
        <v>1312</v>
      </c>
      <c r="F145" s="252" t="s">
        <v>1313</v>
      </c>
      <c r="G145" s="253" t="s">
        <v>352</v>
      </c>
      <c r="H145" s="254">
        <v>505</v>
      </c>
      <c r="I145" s="255"/>
      <c r="J145" s="256">
        <f>ROUND(I145*H145,0)</f>
        <v>0</v>
      </c>
      <c r="K145" s="252" t="s">
        <v>1</v>
      </c>
      <c r="L145" s="257"/>
      <c r="M145" s="258" t="s">
        <v>1</v>
      </c>
      <c r="N145" s="259" t="s">
        <v>44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319</v>
      </c>
      <c r="AT145" s="236" t="s">
        <v>232</v>
      </c>
      <c r="AU145" s="236" t="s">
        <v>8</v>
      </c>
      <c r="AY145" s="16" t="s">
        <v>153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88</v>
      </c>
      <c r="BK145" s="237">
        <f>ROUND(I145*H145,0)</f>
        <v>0</v>
      </c>
      <c r="BL145" s="16" t="s">
        <v>231</v>
      </c>
      <c r="BM145" s="236" t="s">
        <v>1314</v>
      </c>
    </row>
    <row r="146" s="2" customFormat="1" ht="16.5" customHeight="1">
      <c r="A146" s="37"/>
      <c r="B146" s="38"/>
      <c r="C146" s="250" t="s">
        <v>237</v>
      </c>
      <c r="D146" s="250" t="s">
        <v>232</v>
      </c>
      <c r="E146" s="251" t="s">
        <v>1315</v>
      </c>
      <c r="F146" s="252" t="s">
        <v>1316</v>
      </c>
      <c r="G146" s="253" t="s">
        <v>707</v>
      </c>
      <c r="H146" s="254">
        <v>14</v>
      </c>
      <c r="I146" s="255"/>
      <c r="J146" s="256">
        <f>ROUND(I146*H146,0)</f>
        <v>0</v>
      </c>
      <c r="K146" s="252" t="s">
        <v>1</v>
      </c>
      <c r="L146" s="257"/>
      <c r="M146" s="258" t="s">
        <v>1</v>
      </c>
      <c r="N146" s="259" t="s">
        <v>44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319</v>
      </c>
      <c r="AT146" s="236" t="s">
        <v>232</v>
      </c>
      <c r="AU146" s="236" t="s">
        <v>8</v>
      </c>
      <c r="AY146" s="16" t="s">
        <v>153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88</v>
      </c>
      <c r="BK146" s="237">
        <f>ROUND(I146*H146,0)</f>
        <v>0</v>
      </c>
      <c r="BL146" s="16" t="s">
        <v>231</v>
      </c>
      <c r="BM146" s="236" t="s">
        <v>1317</v>
      </c>
    </row>
    <row r="147" s="2" customFormat="1" ht="24.15" customHeight="1">
      <c r="A147" s="37"/>
      <c r="B147" s="38"/>
      <c r="C147" s="250" t="s">
        <v>242</v>
      </c>
      <c r="D147" s="250" t="s">
        <v>232</v>
      </c>
      <c r="E147" s="251" t="s">
        <v>1318</v>
      </c>
      <c r="F147" s="252" t="s">
        <v>1319</v>
      </c>
      <c r="G147" s="253" t="s">
        <v>1301</v>
      </c>
      <c r="H147" s="254">
        <v>130</v>
      </c>
      <c r="I147" s="255"/>
      <c r="J147" s="256">
        <f>ROUND(I147*H147,0)</f>
        <v>0</v>
      </c>
      <c r="K147" s="252" t="s">
        <v>1</v>
      </c>
      <c r="L147" s="257"/>
      <c r="M147" s="258" t="s">
        <v>1</v>
      </c>
      <c r="N147" s="259" t="s">
        <v>44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319</v>
      </c>
      <c r="AT147" s="236" t="s">
        <v>232</v>
      </c>
      <c r="AU147" s="236" t="s">
        <v>8</v>
      </c>
      <c r="AY147" s="16" t="s">
        <v>153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88</v>
      </c>
      <c r="BK147" s="237">
        <f>ROUND(I147*H147,0)</f>
        <v>0</v>
      </c>
      <c r="BL147" s="16" t="s">
        <v>231</v>
      </c>
      <c r="BM147" s="236" t="s">
        <v>1320</v>
      </c>
    </row>
    <row r="148" s="2" customFormat="1" ht="37.8" customHeight="1">
      <c r="A148" s="37"/>
      <c r="B148" s="38"/>
      <c r="C148" s="250" t="s">
        <v>247</v>
      </c>
      <c r="D148" s="250" t="s">
        <v>232</v>
      </c>
      <c r="E148" s="251" t="s">
        <v>1321</v>
      </c>
      <c r="F148" s="252" t="s">
        <v>1322</v>
      </c>
      <c r="G148" s="253" t="s">
        <v>1301</v>
      </c>
      <c r="H148" s="254">
        <v>12</v>
      </c>
      <c r="I148" s="255"/>
      <c r="J148" s="256">
        <f>ROUND(I148*H148,0)</f>
        <v>0</v>
      </c>
      <c r="K148" s="252" t="s">
        <v>1</v>
      </c>
      <c r="L148" s="257"/>
      <c r="M148" s="258" t="s">
        <v>1</v>
      </c>
      <c r="N148" s="259" t="s">
        <v>44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319</v>
      </c>
      <c r="AT148" s="236" t="s">
        <v>232</v>
      </c>
      <c r="AU148" s="236" t="s">
        <v>8</v>
      </c>
      <c r="AY148" s="16" t="s">
        <v>153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88</v>
      </c>
      <c r="BK148" s="237">
        <f>ROUND(I148*H148,0)</f>
        <v>0</v>
      </c>
      <c r="BL148" s="16" t="s">
        <v>231</v>
      </c>
      <c r="BM148" s="236" t="s">
        <v>1323</v>
      </c>
    </row>
    <row r="149" s="2" customFormat="1" ht="16.5" customHeight="1">
      <c r="A149" s="37"/>
      <c r="B149" s="38"/>
      <c r="C149" s="250" t="s">
        <v>252</v>
      </c>
      <c r="D149" s="250" t="s">
        <v>232</v>
      </c>
      <c r="E149" s="251" t="s">
        <v>1324</v>
      </c>
      <c r="F149" s="252" t="s">
        <v>1325</v>
      </c>
      <c r="G149" s="253" t="s">
        <v>1301</v>
      </c>
      <c r="H149" s="254">
        <v>2</v>
      </c>
      <c r="I149" s="255"/>
      <c r="J149" s="256">
        <f>ROUND(I149*H149,0)</f>
        <v>0</v>
      </c>
      <c r="K149" s="252" t="s">
        <v>1</v>
      </c>
      <c r="L149" s="257"/>
      <c r="M149" s="258" t="s">
        <v>1</v>
      </c>
      <c r="N149" s="259" t="s">
        <v>44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319</v>
      </c>
      <c r="AT149" s="236" t="s">
        <v>232</v>
      </c>
      <c r="AU149" s="236" t="s">
        <v>8</v>
      </c>
      <c r="AY149" s="16" t="s">
        <v>153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88</v>
      </c>
      <c r="BK149" s="237">
        <f>ROUND(I149*H149,0)</f>
        <v>0</v>
      </c>
      <c r="BL149" s="16" t="s">
        <v>231</v>
      </c>
      <c r="BM149" s="236" t="s">
        <v>1326</v>
      </c>
    </row>
    <row r="150" s="2" customFormat="1" ht="16.5" customHeight="1">
      <c r="A150" s="37"/>
      <c r="B150" s="38"/>
      <c r="C150" s="250" t="s">
        <v>7</v>
      </c>
      <c r="D150" s="250" t="s">
        <v>232</v>
      </c>
      <c r="E150" s="251" t="s">
        <v>1327</v>
      </c>
      <c r="F150" s="252" t="s">
        <v>1328</v>
      </c>
      <c r="G150" s="253" t="s">
        <v>707</v>
      </c>
      <c r="H150" s="254">
        <v>11</v>
      </c>
      <c r="I150" s="255"/>
      <c r="J150" s="256">
        <f>ROUND(I150*H150,0)</f>
        <v>0</v>
      </c>
      <c r="K150" s="252" t="s">
        <v>1</v>
      </c>
      <c r="L150" s="257"/>
      <c r="M150" s="258" t="s">
        <v>1</v>
      </c>
      <c r="N150" s="259" t="s">
        <v>44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319</v>
      </c>
      <c r="AT150" s="236" t="s">
        <v>232</v>
      </c>
      <c r="AU150" s="236" t="s">
        <v>8</v>
      </c>
      <c r="AY150" s="16" t="s">
        <v>153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88</v>
      </c>
      <c r="BK150" s="237">
        <f>ROUND(I150*H150,0)</f>
        <v>0</v>
      </c>
      <c r="BL150" s="16" t="s">
        <v>231</v>
      </c>
      <c r="BM150" s="236" t="s">
        <v>1329</v>
      </c>
    </row>
    <row r="151" s="2" customFormat="1" ht="16.5" customHeight="1">
      <c r="A151" s="37"/>
      <c r="B151" s="38"/>
      <c r="C151" s="250" t="s">
        <v>259</v>
      </c>
      <c r="D151" s="250" t="s">
        <v>232</v>
      </c>
      <c r="E151" s="251" t="s">
        <v>1330</v>
      </c>
      <c r="F151" s="252" t="s">
        <v>1331</v>
      </c>
      <c r="G151" s="253" t="s">
        <v>1301</v>
      </c>
      <c r="H151" s="254">
        <v>2</v>
      </c>
      <c r="I151" s="255"/>
      <c r="J151" s="256">
        <f>ROUND(I151*H151,0)</f>
        <v>0</v>
      </c>
      <c r="K151" s="252" t="s">
        <v>1</v>
      </c>
      <c r="L151" s="257"/>
      <c r="M151" s="258" t="s">
        <v>1</v>
      </c>
      <c r="N151" s="259" t="s">
        <v>44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319</v>
      </c>
      <c r="AT151" s="236" t="s">
        <v>232</v>
      </c>
      <c r="AU151" s="236" t="s">
        <v>8</v>
      </c>
      <c r="AY151" s="16" t="s">
        <v>153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88</v>
      </c>
      <c r="BK151" s="237">
        <f>ROUND(I151*H151,0)</f>
        <v>0</v>
      </c>
      <c r="BL151" s="16" t="s">
        <v>231</v>
      </c>
      <c r="BM151" s="236" t="s">
        <v>1332</v>
      </c>
    </row>
    <row r="152" s="2" customFormat="1" ht="16.5" customHeight="1">
      <c r="A152" s="37"/>
      <c r="B152" s="38"/>
      <c r="C152" s="250" t="s">
        <v>265</v>
      </c>
      <c r="D152" s="250" t="s">
        <v>232</v>
      </c>
      <c r="E152" s="251" t="s">
        <v>1333</v>
      </c>
      <c r="F152" s="252" t="s">
        <v>1334</v>
      </c>
      <c r="G152" s="253" t="s">
        <v>707</v>
      </c>
      <c r="H152" s="254">
        <v>3</v>
      </c>
      <c r="I152" s="255"/>
      <c r="J152" s="256">
        <f>ROUND(I152*H152,0)</f>
        <v>0</v>
      </c>
      <c r="K152" s="252" t="s">
        <v>1</v>
      </c>
      <c r="L152" s="257"/>
      <c r="M152" s="258" t="s">
        <v>1</v>
      </c>
      <c r="N152" s="259" t="s">
        <v>44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319</v>
      </c>
      <c r="AT152" s="236" t="s">
        <v>232</v>
      </c>
      <c r="AU152" s="236" t="s">
        <v>8</v>
      </c>
      <c r="AY152" s="16" t="s">
        <v>153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88</v>
      </c>
      <c r="BK152" s="237">
        <f>ROUND(I152*H152,0)</f>
        <v>0</v>
      </c>
      <c r="BL152" s="16" t="s">
        <v>231</v>
      </c>
      <c r="BM152" s="236" t="s">
        <v>1335</v>
      </c>
    </row>
    <row r="153" s="2" customFormat="1" ht="16.5" customHeight="1">
      <c r="A153" s="37"/>
      <c r="B153" s="38"/>
      <c r="C153" s="250" t="s">
        <v>269</v>
      </c>
      <c r="D153" s="250" t="s">
        <v>232</v>
      </c>
      <c r="E153" s="251" t="s">
        <v>1336</v>
      </c>
      <c r="F153" s="252" t="s">
        <v>1337</v>
      </c>
      <c r="G153" s="253" t="s">
        <v>707</v>
      </c>
      <c r="H153" s="254">
        <v>11</v>
      </c>
      <c r="I153" s="255"/>
      <c r="J153" s="256">
        <f>ROUND(I153*H153,0)</f>
        <v>0</v>
      </c>
      <c r="K153" s="252" t="s">
        <v>1</v>
      </c>
      <c r="L153" s="257"/>
      <c r="M153" s="258" t="s">
        <v>1</v>
      </c>
      <c r="N153" s="259" t="s">
        <v>44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319</v>
      </c>
      <c r="AT153" s="236" t="s">
        <v>232</v>
      </c>
      <c r="AU153" s="236" t="s">
        <v>8</v>
      </c>
      <c r="AY153" s="16" t="s">
        <v>153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88</v>
      </c>
      <c r="BK153" s="237">
        <f>ROUND(I153*H153,0)</f>
        <v>0</v>
      </c>
      <c r="BL153" s="16" t="s">
        <v>231</v>
      </c>
      <c r="BM153" s="236" t="s">
        <v>1338</v>
      </c>
    </row>
    <row r="154" s="2" customFormat="1" ht="16.5" customHeight="1">
      <c r="A154" s="37"/>
      <c r="B154" s="38"/>
      <c r="C154" s="250" t="s">
        <v>275</v>
      </c>
      <c r="D154" s="250" t="s">
        <v>232</v>
      </c>
      <c r="E154" s="251" t="s">
        <v>1339</v>
      </c>
      <c r="F154" s="252" t="s">
        <v>1340</v>
      </c>
      <c r="G154" s="253" t="s">
        <v>707</v>
      </c>
      <c r="H154" s="254">
        <v>15</v>
      </c>
      <c r="I154" s="255"/>
      <c r="J154" s="256">
        <f>ROUND(I154*H154,0)</f>
        <v>0</v>
      </c>
      <c r="K154" s="252" t="s">
        <v>1</v>
      </c>
      <c r="L154" s="257"/>
      <c r="M154" s="258" t="s">
        <v>1</v>
      </c>
      <c r="N154" s="259" t="s">
        <v>44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319</v>
      </c>
      <c r="AT154" s="236" t="s">
        <v>232</v>
      </c>
      <c r="AU154" s="236" t="s">
        <v>8</v>
      </c>
      <c r="AY154" s="16" t="s">
        <v>153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88</v>
      </c>
      <c r="BK154" s="237">
        <f>ROUND(I154*H154,0)</f>
        <v>0</v>
      </c>
      <c r="BL154" s="16" t="s">
        <v>231</v>
      </c>
      <c r="BM154" s="236" t="s">
        <v>1341</v>
      </c>
    </row>
    <row r="155" s="2" customFormat="1" ht="16.5" customHeight="1">
      <c r="A155" s="37"/>
      <c r="B155" s="38"/>
      <c r="C155" s="250" t="s">
        <v>284</v>
      </c>
      <c r="D155" s="250" t="s">
        <v>232</v>
      </c>
      <c r="E155" s="251" t="s">
        <v>1342</v>
      </c>
      <c r="F155" s="252" t="s">
        <v>1343</v>
      </c>
      <c r="G155" s="253" t="s">
        <v>707</v>
      </c>
      <c r="H155" s="254">
        <v>164</v>
      </c>
      <c r="I155" s="255"/>
      <c r="J155" s="256">
        <f>ROUND(I155*H155,0)</f>
        <v>0</v>
      </c>
      <c r="K155" s="252" t="s">
        <v>1</v>
      </c>
      <c r="L155" s="257"/>
      <c r="M155" s="258" t="s">
        <v>1</v>
      </c>
      <c r="N155" s="259" t="s">
        <v>44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319</v>
      </c>
      <c r="AT155" s="236" t="s">
        <v>232</v>
      </c>
      <c r="AU155" s="236" t="s">
        <v>8</v>
      </c>
      <c r="AY155" s="16" t="s">
        <v>153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88</v>
      </c>
      <c r="BK155" s="237">
        <f>ROUND(I155*H155,0)</f>
        <v>0</v>
      </c>
      <c r="BL155" s="16" t="s">
        <v>231</v>
      </c>
      <c r="BM155" s="236" t="s">
        <v>1344</v>
      </c>
    </row>
    <row r="156" s="2" customFormat="1" ht="16.5" customHeight="1">
      <c r="A156" s="37"/>
      <c r="B156" s="38"/>
      <c r="C156" s="250" t="s">
        <v>292</v>
      </c>
      <c r="D156" s="250" t="s">
        <v>232</v>
      </c>
      <c r="E156" s="251" t="s">
        <v>1345</v>
      </c>
      <c r="F156" s="252" t="s">
        <v>1346</v>
      </c>
      <c r="G156" s="253" t="s">
        <v>707</v>
      </c>
      <c r="H156" s="254">
        <v>10</v>
      </c>
      <c r="I156" s="255"/>
      <c r="J156" s="256">
        <f>ROUND(I156*H156,0)</f>
        <v>0</v>
      </c>
      <c r="K156" s="252" t="s">
        <v>1</v>
      </c>
      <c r="L156" s="257"/>
      <c r="M156" s="258" t="s">
        <v>1</v>
      </c>
      <c r="N156" s="259" t="s">
        <v>44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319</v>
      </c>
      <c r="AT156" s="236" t="s">
        <v>232</v>
      </c>
      <c r="AU156" s="236" t="s">
        <v>8</v>
      </c>
      <c r="AY156" s="16" t="s">
        <v>153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88</v>
      </c>
      <c r="BK156" s="237">
        <f>ROUND(I156*H156,0)</f>
        <v>0</v>
      </c>
      <c r="BL156" s="16" t="s">
        <v>231</v>
      </c>
      <c r="BM156" s="236" t="s">
        <v>1347</v>
      </c>
    </row>
    <row r="157" s="2" customFormat="1" ht="24.15" customHeight="1">
      <c r="A157" s="37"/>
      <c r="B157" s="38"/>
      <c r="C157" s="250" t="s">
        <v>297</v>
      </c>
      <c r="D157" s="250" t="s">
        <v>232</v>
      </c>
      <c r="E157" s="251" t="s">
        <v>1348</v>
      </c>
      <c r="F157" s="252" t="s">
        <v>1349</v>
      </c>
      <c r="G157" s="253" t="s">
        <v>707</v>
      </c>
      <c r="H157" s="254">
        <v>11</v>
      </c>
      <c r="I157" s="255"/>
      <c r="J157" s="256">
        <f>ROUND(I157*H157,0)</f>
        <v>0</v>
      </c>
      <c r="K157" s="252" t="s">
        <v>1</v>
      </c>
      <c r="L157" s="257"/>
      <c r="M157" s="258" t="s">
        <v>1</v>
      </c>
      <c r="N157" s="259" t="s">
        <v>44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319</v>
      </c>
      <c r="AT157" s="236" t="s">
        <v>232</v>
      </c>
      <c r="AU157" s="236" t="s">
        <v>8</v>
      </c>
      <c r="AY157" s="16" t="s">
        <v>153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88</v>
      </c>
      <c r="BK157" s="237">
        <f>ROUND(I157*H157,0)</f>
        <v>0</v>
      </c>
      <c r="BL157" s="16" t="s">
        <v>231</v>
      </c>
      <c r="BM157" s="236" t="s">
        <v>1350</v>
      </c>
    </row>
    <row r="158" s="2" customFormat="1" ht="16.5" customHeight="1">
      <c r="A158" s="37"/>
      <c r="B158" s="38"/>
      <c r="C158" s="250" t="s">
        <v>302</v>
      </c>
      <c r="D158" s="250" t="s">
        <v>232</v>
      </c>
      <c r="E158" s="251" t="s">
        <v>1351</v>
      </c>
      <c r="F158" s="252" t="s">
        <v>1352</v>
      </c>
      <c r="G158" s="253" t="s">
        <v>707</v>
      </c>
      <c r="H158" s="254">
        <v>18</v>
      </c>
      <c r="I158" s="255"/>
      <c r="J158" s="256">
        <f>ROUND(I158*H158,0)</f>
        <v>0</v>
      </c>
      <c r="K158" s="252" t="s">
        <v>1</v>
      </c>
      <c r="L158" s="257"/>
      <c r="M158" s="258" t="s">
        <v>1</v>
      </c>
      <c r="N158" s="259" t="s">
        <v>44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319</v>
      </c>
      <c r="AT158" s="236" t="s">
        <v>232</v>
      </c>
      <c r="AU158" s="236" t="s">
        <v>8</v>
      </c>
      <c r="AY158" s="16" t="s">
        <v>153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88</v>
      </c>
      <c r="BK158" s="237">
        <f>ROUND(I158*H158,0)</f>
        <v>0</v>
      </c>
      <c r="BL158" s="16" t="s">
        <v>231</v>
      </c>
      <c r="BM158" s="236" t="s">
        <v>1353</v>
      </c>
    </row>
    <row r="159" s="2" customFormat="1" ht="16.5" customHeight="1">
      <c r="A159" s="37"/>
      <c r="B159" s="38"/>
      <c r="C159" s="250" t="s">
        <v>308</v>
      </c>
      <c r="D159" s="250" t="s">
        <v>232</v>
      </c>
      <c r="E159" s="251" t="s">
        <v>1354</v>
      </c>
      <c r="F159" s="252" t="s">
        <v>1355</v>
      </c>
      <c r="G159" s="253" t="s">
        <v>707</v>
      </c>
      <c r="H159" s="254">
        <v>18</v>
      </c>
      <c r="I159" s="255"/>
      <c r="J159" s="256">
        <f>ROUND(I159*H159,0)</f>
        <v>0</v>
      </c>
      <c r="K159" s="252" t="s">
        <v>1</v>
      </c>
      <c r="L159" s="257"/>
      <c r="M159" s="258" t="s">
        <v>1</v>
      </c>
      <c r="N159" s="259" t="s">
        <v>44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319</v>
      </c>
      <c r="AT159" s="236" t="s">
        <v>232</v>
      </c>
      <c r="AU159" s="236" t="s">
        <v>8</v>
      </c>
      <c r="AY159" s="16" t="s">
        <v>153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88</v>
      </c>
      <c r="BK159" s="237">
        <f>ROUND(I159*H159,0)</f>
        <v>0</v>
      </c>
      <c r="BL159" s="16" t="s">
        <v>231</v>
      </c>
      <c r="BM159" s="236" t="s">
        <v>1356</v>
      </c>
    </row>
    <row r="160" s="2" customFormat="1" ht="16.5" customHeight="1">
      <c r="A160" s="37"/>
      <c r="B160" s="38"/>
      <c r="C160" s="250" t="s">
        <v>313</v>
      </c>
      <c r="D160" s="250" t="s">
        <v>232</v>
      </c>
      <c r="E160" s="251" t="s">
        <v>1357</v>
      </c>
      <c r="F160" s="252" t="s">
        <v>1358</v>
      </c>
      <c r="G160" s="253" t="s">
        <v>1301</v>
      </c>
      <c r="H160" s="254">
        <v>1</v>
      </c>
      <c r="I160" s="255"/>
      <c r="J160" s="256">
        <f>ROUND(I160*H160,0)</f>
        <v>0</v>
      </c>
      <c r="K160" s="252" t="s">
        <v>1</v>
      </c>
      <c r="L160" s="257"/>
      <c r="M160" s="258" t="s">
        <v>1</v>
      </c>
      <c r="N160" s="259" t="s">
        <v>44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319</v>
      </c>
      <c r="AT160" s="236" t="s">
        <v>232</v>
      </c>
      <c r="AU160" s="236" t="s">
        <v>8</v>
      </c>
      <c r="AY160" s="16" t="s">
        <v>153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88</v>
      </c>
      <c r="BK160" s="237">
        <f>ROUND(I160*H160,0)</f>
        <v>0</v>
      </c>
      <c r="BL160" s="16" t="s">
        <v>231</v>
      </c>
      <c r="BM160" s="236" t="s">
        <v>1359</v>
      </c>
    </row>
    <row r="161" s="2" customFormat="1" ht="16.5" customHeight="1">
      <c r="A161" s="37"/>
      <c r="B161" s="38"/>
      <c r="C161" s="250" t="s">
        <v>319</v>
      </c>
      <c r="D161" s="250" t="s">
        <v>232</v>
      </c>
      <c r="E161" s="251" t="s">
        <v>1360</v>
      </c>
      <c r="F161" s="252" t="s">
        <v>1361</v>
      </c>
      <c r="G161" s="253" t="s">
        <v>707</v>
      </c>
      <c r="H161" s="254">
        <v>4</v>
      </c>
      <c r="I161" s="255"/>
      <c r="J161" s="256">
        <f>ROUND(I161*H161,0)</f>
        <v>0</v>
      </c>
      <c r="K161" s="252" t="s">
        <v>1</v>
      </c>
      <c r="L161" s="257"/>
      <c r="M161" s="258" t="s">
        <v>1</v>
      </c>
      <c r="N161" s="259" t="s">
        <v>44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319</v>
      </c>
      <c r="AT161" s="236" t="s">
        <v>232</v>
      </c>
      <c r="AU161" s="236" t="s">
        <v>8</v>
      </c>
      <c r="AY161" s="16" t="s">
        <v>153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88</v>
      </c>
      <c r="BK161" s="237">
        <f>ROUND(I161*H161,0)</f>
        <v>0</v>
      </c>
      <c r="BL161" s="16" t="s">
        <v>231</v>
      </c>
      <c r="BM161" s="236" t="s">
        <v>1362</v>
      </c>
    </row>
    <row r="162" s="2" customFormat="1" ht="16.5" customHeight="1">
      <c r="A162" s="37"/>
      <c r="B162" s="38"/>
      <c r="C162" s="225" t="s">
        <v>324</v>
      </c>
      <c r="D162" s="225" t="s">
        <v>155</v>
      </c>
      <c r="E162" s="226" t="s">
        <v>1363</v>
      </c>
      <c r="F162" s="227" t="s">
        <v>1364</v>
      </c>
      <c r="G162" s="228" t="s">
        <v>1301</v>
      </c>
      <c r="H162" s="229">
        <v>1</v>
      </c>
      <c r="I162" s="230"/>
      <c r="J162" s="231">
        <f>ROUND(I162*H162,0)</f>
        <v>0</v>
      </c>
      <c r="K162" s="227" t="s">
        <v>1</v>
      </c>
      <c r="L162" s="43"/>
      <c r="M162" s="232" t="s">
        <v>1</v>
      </c>
      <c r="N162" s="233" t="s">
        <v>44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231</v>
      </c>
      <c r="AT162" s="236" t="s">
        <v>155</v>
      </c>
      <c r="AU162" s="236" t="s">
        <v>8</v>
      </c>
      <c r="AY162" s="16" t="s">
        <v>153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88</v>
      </c>
      <c r="BK162" s="237">
        <f>ROUND(I162*H162,0)</f>
        <v>0</v>
      </c>
      <c r="BL162" s="16" t="s">
        <v>231</v>
      </c>
      <c r="BM162" s="236" t="s">
        <v>1365</v>
      </c>
    </row>
    <row r="163" s="2" customFormat="1" ht="16.5" customHeight="1">
      <c r="A163" s="37"/>
      <c r="B163" s="38"/>
      <c r="C163" s="225" t="s">
        <v>329</v>
      </c>
      <c r="D163" s="225" t="s">
        <v>155</v>
      </c>
      <c r="E163" s="226" t="s">
        <v>1366</v>
      </c>
      <c r="F163" s="227" t="s">
        <v>1367</v>
      </c>
      <c r="G163" s="228" t="s">
        <v>1301</v>
      </c>
      <c r="H163" s="229">
        <v>1</v>
      </c>
      <c r="I163" s="230"/>
      <c r="J163" s="231">
        <f>ROUND(I163*H163,0)</f>
        <v>0</v>
      </c>
      <c r="K163" s="227" t="s">
        <v>1</v>
      </c>
      <c r="L163" s="43"/>
      <c r="M163" s="232" t="s">
        <v>1</v>
      </c>
      <c r="N163" s="233" t="s">
        <v>44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231</v>
      </c>
      <c r="AT163" s="236" t="s">
        <v>155</v>
      </c>
      <c r="AU163" s="236" t="s">
        <v>8</v>
      </c>
      <c r="AY163" s="16" t="s">
        <v>153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88</v>
      </c>
      <c r="BK163" s="237">
        <f>ROUND(I163*H163,0)</f>
        <v>0</v>
      </c>
      <c r="BL163" s="16" t="s">
        <v>231</v>
      </c>
      <c r="BM163" s="236" t="s">
        <v>1368</v>
      </c>
    </row>
    <row r="164" s="2" customFormat="1" ht="16.5" customHeight="1">
      <c r="A164" s="37"/>
      <c r="B164" s="38"/>
      <c r="C164" s="225" t="s">
        <v>339</v>
      </c>
      <c r="D164" s="225" t="s">
        <v>155</v>
      </c>
      <c r="E164" s="226" t="s">
        <v>1369</v>
      </c>
      <c r="F164" s="227" t="s">
        <v>1370</v>
      </c>
      <c r="G164" s="228" t="s">
        <v>1301</v>
      </c>
      <c r="H164" s="229">
        <v>1</v>
      </c>
      <c r="I164" s="230"/>
      <c r="J164" s="231">
        <f>ROUND(I164*H164,0)</f>
        <v>0</v>
      </c>
      <c r="K164" s="227" t="s">
        <v>1</v>
      </c>
      <c r="L164" s="43"/>
      <c r="M164" s="232" t="s">
        <v>1</v>
      </c>
      <c r="N164" s="233" t="s">
        <v>44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231</v>
      </c>
      <c r="AT164" s="236" t="s">
        <v>155</v>
      </c>
      <c r="AU164" s="236" t="s">
        <v>8</v>
      </c>
      <c r="AY164" s="16" t="s">
        <v>153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88</v>
      </c>
      <c r="BK164" s="237">
        <f>ROUND(I164*H164,0)</f>
        <v>0</v>
      </c>
      <c r="BL164" s="16" t="s">
        <v>231</v>
      </c>
      <c r="BM164" s="236" t="s">
        <v>1371</v>
      </c>
    </row>
    <row r="165" s="2" customFormat="1" ht="16.5" customHeight="1">
      <c r="A165" s="37"/>
      <c r="B165" s="38"/>
      <c r="C165" s="225" t="s">
        <v>344</v>
      </c>
      <c r="D165" s="225" t="s">
        <v>155</v>
      </c>
      <c r="E165" s="226" t="s">
        <v>1372</v>
      </c>
      <c r="F165" s="227" t="s">
        <v>1373</v>
      </c>
      <c r="G165" s="228" t="s">
        <v>1121</v>
      </c>
      <c r="H165" s="229">
        <v>9</v>
      </c>
      <c r="I165" s="230"/>
      <c r="J165" s="231">
        <f>ROUND(I165*H165,0)</f>
        <v>0</v>
      </c>
      <c r="K165" s="227" t="s">
        <v>1</v>
      </c>
      <c r="L165" s="43"/>
      <c r="M165" s="232" t="s">
        <v>1</v>
      </c>
      <c r="N165" s="233" t="s">
        <v>44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231</v>
      </c>
      <c r="AT165" s="236" t="s">
        <v>155</v>
      </c>
      <c r="AU165" s="236" t="s">
        <v>8</v>
      </c>
      <c r="AY165" s="16" t="s">
        <v>153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88</v>
      </c>
      <c r="BK165" s="237">
        <f>ROUND(I165*H165,0)</f>
        <v>0</v>
      </c>
      <c r="BL165" s="16" t="s">
        <v>231</v>
      </c>
      <c r="BM165" s="236" t="s">
        <v>1374</v>
      </c>
    </row>
    <row r="166" s="2" customFormat="1" ht="24.15" customHeight="1">
      <c r="A166" s="37"/>
      <c r="B166" s="38"/>
      <c r="C166" s="225" t="s">
        <v>349</v>
      </c>
      <c r="D166" s="225" t="s">
        <v>155</v>
      </c>
      <c r="E166" s="226" t="s">
        <v>1375</v>
      </c>
      <c r="F166" s="227" t="s">
        <v>1376</v>
      </c>
      <c r="G166" s="228" t="s">
        <v>1301</v>
      </c>
      <c r="H166" s="229">
        <v>1</v>
      </c>
      <c r="I166" s="230"/>
      <c r="J166" s="231">
        <f>ROUND(I166*H166,0)</f>
        <v>0</v>
      </c>
      <c r="K166" s="227" t="s">
        <v>1</v>
      </c>
      <c r="L166" s="43"/>
      <c r="M166" s="232" t="s">
        <v>1</v>
      </c>
      <c r="N166" s="233" t="s">
        <v>44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231</v>
      </c>
      <c r="AT166" s="236" t="s">
        <v>155</v>
      </c>
      <c r="AU166" s="236" t="s">
        <v>8</v>
      </c>
      <c r="AY166" s="16" t="s">
        <v>153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88</v>
      </c>
      <c r="BK166" s="237">
        <f>ROUND(I166*H166,0)</f>
        <v>0</v>
      </c>
      <c r="BL166" s="16" t="s">
        <v>231</v>
      </c>
      <c r="BM166" s="236" t="s">
        <v>1377</v>
      </c>
    </row>
    <row r="167" s="2" customFormat="1" ht="24.15" customHeight="1">
      <c r="A167" s="37"/>
      <c r="B167" s="38"/>
      <c r="C167" s="225" t="s">
        <v>355</v>
      </c>
      <c r="D167" s="225" t="s">
        <v>155</v>
      </c>
      <c r="E167" s="226" t="s">
        <v>1378</v>
      </c>
      <c r="F167" s="227" t="s">
        <v>1379</v>
      </c>
      <c r="G167" s="228" t="s">
        <v>1121</v>
      </c>
      <c r="H167" s="229">
        <v>10</v>
      </c>
      <c r="I167" s="230"/>
      <c r="J167" s="231">
        <f>ROUND(I167*H167,0)</f>
        <v>0</v>
      </c>
      <c r="K167" s="227" t="s">
        <v>1</v>
      </c>
      <c r="L167" s="43"/>
      <c r="M167" s="232" t="s">
        <v>1</v>
      </c>
      <c r="N167" s="233" t="s">
        <v>44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231</v>
      </c>
      <c r="AT167" s="236" t="s">
        <v>155</v>
      </c>
      <c r="AU167" s="236" t="s">
        <v>8</v>
      </c>
      <c r="AY167" s="16" t="s">
        <v>153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88</v>
      </c>
      <c r="BK167" s="237">
        <f>ROUND(I167*H167,0)</f>
        <v>0</v>
      </c>
      <c r="BL167" s="16" t="s">
        <v>231</v>
      </c>
      <c r="BM167" s="236" t="s">
        <v>1380</v>
      </c>
    </row>
    <row r="168" s="12" customFormat="1" ht="25.92" customHeight="1">
      <c r="A168" s="12"/>
      <c r="B168" s="209"/>
      <c r="C168" s="210"/>
      <c r="D168" s="211" t="s">
        <v>77</v>
      </c>
      <c r="E168" s="212" t="s">
        <v>1381</v>
      </c>
      <c r="F168" s="212" t="s">
        <v>1382</v>
      </c>
      <c r="G168" s="210"/>
      <c r="H168" s="210"/>
      <c r="I168" s="213"/>
      <c r="J168" s="214">
        <f>BK168</f>
        <v>0</v>
      </c>
      <c r="K168" s="210"/>
      <c r="L168" s="215"/>
      <c r="M168" s="216"/>
      <c r="N168" s="217"/>
      <c r="O168" s="217"/>
      <c r="P168" s="218">
        <f>SUM(P169:P180)</f>
        <v>0</v>
      </c>
      <c r="Q168" s="217"/>
      <c r="R168" s="218">
        <f>SUM(R169:R180)</f>
        <v>0</v>
      </c>
      <c r="S168" s="217"/>
      <c r="T168" s="219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0" t="s">
        <v>88</v>
      </c>
      <c r="AT168" s="221" t="s">
        <v>77</v>
      </c>
      <c r="AU168" s="221" t="s">
        <v>78</v>
      </c>
      <c r="AY168" s="220" t="s">
        <v>153</v>
      </c>
      <c r="BK168" s="222">
        <f>SUM(BK169:BK180)</f>
        <v>0</v>
      </c>
    </row>
    <row r="169" s="2" customFormat="1" ht="16.5" customHeight="1">
      <c r="A169" s="37"/>
      <c r="B169" s="38"/>
      <c r="C169" s="250" t="s">
        <v>360</v>
      </c>
      <c r="D169" s="250" t="s">
        <v>232</v>
      </c>
      <c r="E169" s="251" t="s">
        <v>1383</v>
      </c>
      <c r="F169" s="252" t="s">
        <v>1384</v>
      </c>
      <c r="G169" s="253" t="s">
        <v>1301</v>
      </c>
      <c r="H169" s="254">
        <v>1</v>
      </c>
      <c r="I169" s="255"/>
      <c r="J169" s="256">
        <f>ROUND(I169*H169,0)</f>
        <v>0</v>
      </c>
      <c r="K169" s="252" t="s">
        <v>1</v>
      </c>
      <c r="L169" s="257"/>
      <c r="M169" s="258" t="s">
        <v>1</v>
      </c>
      <c r="N169" s="259" t="s">
        <v>44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319</v>
      </c>
      <c r="AT169" s="236" t="s">
        <v>232</v>
      </c>
      <c r="AU169" s="236" t="s">
        <v>8</v>
      </c>
      <c r="AY169" s="16" t="s">
        <v>153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88</v>
      </c>
      <c r="BK169" s="237">
        <f>ROUND(I169*H169,0)</f>
        <v>0</v>
      </c>
      <c r="BL169" s="16" t="s">
        <v>231</v>
      </c>
      <c r="BM169" s="236" t="s">
        <v>1385</v>
      </c>
    </row>
    <row r="170" s="2" customFormat="1" ht="16.5" customHeight="1">
      <c r="A170" s="37"/>
      <c r="B170" s="38"/>
      <c r="C170" s="225" t="s">
        <v>365</v>
      </c>
      <c r="D170" s="225" t="s">
        <v>155</v>
      </c>
      <c r="E170" s="226" t="s">
        <v>1386</v>
      </c>
      <c r="F170" s="227" t="s">
        <v>1387</v>
      </c>
      <c r="G170" s="228" t="s">
        <v>1121</v>
      </c>
      <c r="H170" s="229">
        <v>3</v>
      </c>
      <c r="I170" s="230"/>
      <c r="J170" s="231">
        <f>ROUND(I170*H170,0)</f>
        <v>0</v>
      </c>
      <c r="K170" s="227" t="s">
        <v>1</v>
      </c>
      <c r="L170" s="43"/>
      <c r="M170" s="232" t="s">
        <v>1</v>
      </c>
      <c r="N170" s="233" t="s">
        <v>44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231</v>
      </c>
      <c r="AT170" s="236" t="s">
        <v>155</v>
      </c>
      <c r="AU170" s="236" t="s">
        <v>8</v>
      </c>
      <c r="AY170" s="16" t="s">
        <v>153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88</v>
      </c>
      <c r="BK170" s="237">
        <f>ROUND(I170*H170,0)</f>
        <v>0</v>
      </c>
      <c r="BL170" s="16" t="s">
        <v>231</v>
      </c>
      <c r="BM170" s="236" t="s">
        <v>1388</v>
      </c>
    </row>
    <row r="171" s="2" customFormat="1" ht="16.5" customHeight="1">
      <c r="A171" s="37"/>
      <c r="B171" s="38"/>
      <c r="C171" s="225" t="s">
        <v>370</v>
      </c>
      <c r="D171" s="225" t="s">
        <v>155</v>
      </c>
      <c r="E171" s="226" t="s">
        <v>1389</v>
      </c>
      <c r="F171" s="227" t="s">
        <v>1390</v>
      </c>
      <c r="G171" s="228" t="s">
        <v>1121</v>
      </c>
      <c r="H171" s="229">
        <v>5</v>
      </c>
      <c r="I171" s="230"/>
      <c r="J171" s="231">
        <f>ROUND(I171*H171,0)</f>
        <v>0</v>
      </c>
      <c r="K171" s="227" t="s">
        <v>1</v>
      </c>
      <c r="L171" s="43"/>
      <c r="M171" s="232" t="s">
        <v>1</v>
      </c>
      <c r="N171" s="233" t="s">
        <v>44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231</v>
      </c>
      <c r="AT171" s="236" t="s">
        <v>155</v>
      </c>
      <c r="AU171" s="236" t="s">
        <v>8</v>
      </c>
      <c r="AY171" s="16" t="s">
        <v>153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88</v>
      </c>
      <c r="BK171" s="237">
        <f>ROUND(I171*H171,0)</f>
        <v>0</v>
      </c>
      <c r="BL171" s="16" t="s">
        <v>231</v>
      </c>
      <c r="BM171" s="236" t="s">
        <v>1391</v>
      </c>
    </row>
    <row r="172" s="2" customFormat="1" ht="16.5" customHeight="1">
      <c r="A172" s="37"/>
      <c r="B172" s="38"/>
      <c r="C172" s="225" t="s">
        <v>375</v>
      </c>
      <c r="D172" s="225" t="s">
        <v>155</v>
      </c>
      <c r="E172" s="226" t="s">
        <v>1392</v>
      </c>
      <c r="F172" s="227" t="s">
        <v>1393</v>
      </c>
      <c r="G172" s="228" t="s">
        <v>1301</v>
      </c>
      <c r="H172" s="229">
        <v>1</v>
      </c>
      <c r="I172" s="230"/>
      <c r="J172" s="231">
        <f>ROUND(I172*H172,0)</f>
        <v>0</v>
      </c>
      <c r="K172" s="227" t="s">
        <v>1</v>
      </c>
      <c r="L172" s="43"/>
      <c r="M172" s="232" t="s">
        <v>1</v>
      </c>
      <c r="N172" s="233" t="s">
        <v>44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231</v>
      </c>
      <c r="AT172" s="236" t="s">
        <v>155</v>
      </c>
      <c r="AU172" s="236" t="s">
        <v>8</v>
      </c>
      <c r="AY172" s="16" t="s">
        <v>153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88</v>
      </c>
      <c r="BK172" s="237">
        <f>ROUND(I172*H172,0)</f>
        <v>0</v>
      </c>
      <c r="BL172" s="16" t="s">
        <v>231</v>
      </c>
      <c r="BM172" s="236" t="s">
        <v>1394</v>
      </c>
    </row>
    <row r="173" s="2" customFormat="1" ht="16.5" customHeight="1">
      <c r="A173" s="37"/>
      <c r="B173" s="38"/>
      <c r="C173" s="225" t="s">
        <v>380</v>
      </c>
      <c r="D173" s="225" t="s">
        <v>155</v>
      </c>
      <c r="E173" s="226" t="s">
        <v>1395</v>
      </c>
      <c r="F173" s="227" t="s">
        <v>1396</v>
      </c>
      <c r="G173" s="228" t="s">
        <v>1301</v>
      </c>
      <c r="H173" s="229">
        <v>1</v>
      </c>
      <c r="I173" s="230"/>
      <c r="J173" s="231">
        <f>ROUND(I173*H173,0)</f>
        <v>0</v>
      </c>
      <c r="K173" s="227" t="s">
        <v>1</v>
      </c>
      <c r="L173" s="43"/>
      <c r="M173" s="232" t="s">
        <v>1</v>
      </c>
      <c r="N173" s="233" t="s">
        <v>44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231</v>
      </c>
      <c r="AT173" s="236" t="s">
        <v>155</v>
      </c>
      <c r="AU173" s="236" t="s">
        <v>8</v>
      </c>
      <c r="AY173" s="16" t="s">
        <v>153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88</v>
      </c>
      <c r="BK173" s="237">
        <f>ROUND(I173*H173,0)</f>
        <v>0</v>
      </c>
      <c r="BL173" s="16" t="s">
        <v>231</v>
      </c>
      <c r="BM173" s="236" t="s">
        <v>1397</v>
      </c>
    </row>
    <row r="174" s="2" customFormat="1" ht="16.5" customHeight="1">
      <c r="A174" s="37"/>
      <c r="B174" s="38"/>
      <c r="C174" s="225" t="s">
        <v>385</v>
      </c>
      <c r="D174" s="225" t="s">
        <v>155</v>
      </c>
      <c r="E174" s="226" t="s">
        <v>1398</v>
      </c>
      <c r="F174" s="227" t="s">
        <v>1399</v>
      </c>
      <c r="G174" s="228" t="s">
        <v>183</v>
      </c>
      <c r="H174" s="229">
        <v>0.01</v>
      </c>
      <c r="I174" s="230"/>
      <c r="J174" s="231">
        <f>ROUND(I174*H174,0)</f>
        <v>0</v>
      </c>
      <c r="K174" s="227" t="s">
        <v>1</v>
      </c>
      <c r="L174" s="43"/>
      <c r="M174" s="232" t="s">
        <v>1</v>
      </c>
      <c r="N174" s="233" t="s">
        <v>44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231</v>
      </c>
      <c r="AT174" s="236" t="s">
        <v>155</v>
      </c>
      <c r="AU174" s="236" t="s">
        <v>8</v>
      </c>
      <c r="AY174" s="16" t="s">
        <v>153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88</v>
      </c>
      <c r="BK174" s="237">
        <f>ROUND(I174*H174,0)</f>
        <v>0</v>
      </c>
      <c r="BL174" s="16" t="s">
        <v>231</v>
      </c>
      <c r="BM174" s="236" t="s">
        <v>1400</v>
      </c>
    </row>
    <row r="175" s="2" customFormat="1" ht="16.5" customHeight="1">
      <c r="A175" s="37"/>
      <c r="B175" s="38"/>
      <c r="C175" s="225" t="s">
        <v>388</v>
      </c>
      <c r="D175" s="225" t="s">
        <v>155</v>
      </c>
      <c r="E175" s="226" t="s">
        <v>1401</v>
      </c>
      <c r="F175" s="227" t="s">
        <v>1402</v>
      </c>
      <c r="G175" s="228" t="s">
        <v>1121</v>
      </c>
      <c r="H175" s="229">
        <v>5</v>
      </c>
      <c r="I175" s="230"/>
      <c r="J175" s="231">
        <f>ROUND(I175*H175,0)</f>
        <v>0</v>
      </c>
      <c r="K175" s="227" t="s">
        <v>1</v>
      </c>
      <c r="L175" s="43"/>
      <c r="M175" s="232" t="s">
        <v>1</v>
      </c>
      <c r="N175" s="233" t="s">
        <v>44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231</v>
      </c>
      <c r="AT175" s="236" t="s">
        <v>155</v>
      </c>
      <c r="AU175" s="236" t="s">
        <v>8</v>
      </c>
      <c r="AY175" s="16" t="s">
        <v>153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88</v>
      </c>
      <c r="BK175" s="237">
        <f>ROUND(I175*H175,0)</f>
        <v>0</v>
      </c>
      <c r="BL175" s="16" t="s">
        <v>231</v>
      </c>
      <c r="BM175" s="236" t="s">
        <v>1403</v>
      </c>
    </row>
    <row r="176" s="2" customFormat="1" ht="16.5" customHeight="1">
      <c r="A176" s="37"/>
      <c r="B176" s="38"/>
      <c r="C176" s="225" t="s">
        <v>393</v>
      </c>
      <c r="D176" s="225" t="s">
        <v>155</v>
      </c>
      <c r="E176" s="226" t="s">
        <v>1404</v>
      </c>
      <c r="F176" s="227" t="s">
        <v>1405</v>
      </c>
      <c r="G176" s="228" t="s">
        <v>1121</v>
      </c>
      <c r="H176" s="229">
        <v>7</v>
      </c>
      <c r="I176" s="230"/>
      <c r="J176" s="231">
        <f>ROUND(I176*H176,0)</f>
        <v>0</v>
      </c>
      <c r="K176" s="227" t="s">
        <v>1</v>
      </c>
      <c r="L176" s="43"/>
      <c r="M176" s="232" t="s">
        <v>1</v>
      </c>
      <c r="N176" s="233" t="s">
        <v>44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231</v>
      </c>
      <c r="AT176" s="236" t="s">
        <v>155</v>
      </c>
      <c r="AU176" s="236" t="s">
        <v>8</v>
      </c>
      <c r="AY176" s="16" t="s">
        <v>153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88</v>
      </c>
      <c r="BK176" s="237">
        <f>ROUND(I176*H176,0)</f>
        <v>0</v>
      </c>
      <c r="BL176" s="16" t="s">
        <v>231</v>
      </c>
      <c r="BM176" s="236" t="s">
        <v>1406</v>
      </c>
    </row>
    <row r="177" s="2" customFormat="1" ht="16.5" customHeight="1">
      <c r="A177" s="37"/>
      <c r="B177" s="38"/>
      <c r="C177" s="225" t="s">
        <v>396</v>
      </c>
      <c r="D177" s="225" t="s">
        <v>155</v>
      </c>
      <c r="E177" s="226" t="s">
        <v>1407</v>
      </c>
      <c r="F177" s="227" t="s">
        <v>1408</v>
      </c>
      <c r="G177" s="228" t="s">
        <v>352</v>
      </c>
      <c r="H177" s="229">
        <v>27</v>
      </c>
      <c r="I177" s="230"/>
      <c r="J177" s="231">
        <f>ROUND(I177*H177,0)</f>
        <v>0</v>
      </c>
      <c r="K177" s="227" t="s">
        <v>1</v>
      </c>
      <c r="L177" s="43"/>
      <c r="M177" s="232" t="s">
        <v>1</v>
      </c>
      <c r="N177" s="233" t="s">
        <v>44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231</v>
      </c>
      <c r="AT177" s="236" t="s">
        <v>155</v>
      </c>
      <c r="AU177" s="236" t="s">
        <v>8</v>
      </c>
      <c r="AY177" s="16" t="s">
        <v>153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88</v>
      </c>
      <c r="BK177" s="237">
        <f>ROUND(I177*H177,0)</f>
        <v>0</v>
      </c>
      <c r="BL177" s="16" t="s">
        <v>231</v>
      </c>
      <c r="BM177" s="236" t="s">
        <v>1409</v>
      </c>
    </row>
    <row r="178" s="2" customFormat="1" ht="16.5" customHeight="1">
      <c r="A178" s="37"/>
      <c r="B178" s="38"/>
      <c r="C178" s="225" t="s">
        <v>403</v>
      </c>
      <c r="D178" s="225" t="s">
        <v>155</v>
      </c>
      <c r="E178" s="226" t="s">
        <v>1410</v>
      </c>
      <c r="F178" s="227" t="s">
        <v>1411</v>
      </c>
      <c r="G178" s="228" t="s">
        <v>707</v>
      </c>
      <c r="H178" s="229">
        <v>2</v>
      </c>
      <c r="I178" s="230"/>
      <c r="J178" s="231">
        <f>ROUND(I178*H178,0)</f>
        <v>0</v>
      </c>
      <c r="K178" s="227" t="s">
        <v>1</v>
      </c>
      <c r="L178" s="43"/>
      <c r="M178" s="232" t="s">
        <v>1</v>
      </c>
      <c r="N178" s="233" t="s">
        <v>44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231</v>
      </c>
      <c r="AT178" s="236" t="s">
        <v>155</v>
      </c>
      <c r="AU178" s="236" t="s">
        <v>8</v>
      </c>
      <c r="AY178" s="16" t="s">
        <v>153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88</v>
      </c>
      <c r="BK178" s="237">
        <f>ROUND(I178*H178,0)</f>
        <v>0</v>
      </c>
      <c r="BL178" s="16" t="s">
        <v>231</v>
      </c>
      <c r="BM178" s="236" t="s">
        <v>1412</v>
      </c>
    </row>
    <row r="179" s="2" customFormat="1" ht="16.5" customHeight="1">
      <c r="A179" s="37"/>
      <c r="B179" s="38"/>
      <c r="C179" s="225" t="s">
        <v>408</v>
      </c>
      <c r="D179" s="225" t="s">
        <v>155</v>
      </c>
      <c r="E179" s="226" t="s">
        <v>1413</v>
      </c>
      <c r="F179" s="227" t="s">
        <v>1414</v>
      </c>
      <c r="G179" s="228" t="s">
        <v>1301</v>
      </c>
      <c r="H179" s="229">
        <v>1</v>
      </c>
      <c r="I179" s="230"/>
      <c r="J179" s="231">
        <f>ROUND(I179*H179,0)</f>
        <v>0</v>
      </c>
      <c r="K179" s="227" t="s">
        <v>1</v>
      </c>
      <c r="L179" s="43"/>
      <c r="M179" s="232" t="s">
        <v>1</v>
      </c>
      <c r="N179" s="233" t="s">
        <v>44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231</v>
      </c>
      <c r="AT179" s="236" t="s">
        <v>155</v>
      </c>
      <c r="AU179" s="236" t="s">
        <v>8</v>
      </c>
      <c r="AY179" s="16" t="s">
        <v>153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88</v>
      </c>
      <c r="BK179" s="237">
        <f>ROUND(I179*H179,0)</f>
        <v>0</v>
      </c>
      <c r="BL179" s="16" t="s">
        <v>231</v>
      </c>
      <c r="BM179" s="236" t="s">
        <v>1415</v>
      </c>
    </row>
    <row r="180" s="2" customFormat="1" ht="16.5" customHeight="1">
      <c r="A180" s="37"/>
      <c r="B180" s="38"/>
      <c r="C180" s="225" t="s">
        <v>413</v>
      </c>
      <c r="D180" s="225" t="s">
        <v>155</v>
      </c>
      <c r="E180" s="226" t="s">
        <v>1416</v>
      </c>
      <c r="F180" s="227" t="s">
        <v>1417</v>
      </c>
      <c r="G180" s="228" t="s">
        <v>707</v>
      </c>
      <c r="H180" s="229">
        <v>9</v>
      </c>
      <c r="I180" s="230"/>
      <c r="J180" s="231">
        <f>ROUND(I180*H180,0)</f>
        <v>0</v>
      </c>
      <c r="K180" s="227" t="s">
        <v>1</v>
      </c>
      <c r="L180" s="43"/>
      <c r="M180" s="270" t="s">
        <v>1</v>
      </c>
      <c r="N180" s="271" t="s">
        <v>44</v>
      </c>
      <c r="O180" s="272"/>
      <c r="P180" s="273">
        <f>O180*H180</f>
        <v>0</v>
      </c>
      <c r="Q180" s="273">
        <v>0</v>
      </c>
      <c r="R180" s="273">
        <f>Q180*H180</f>
        <v>0</v>
      </c>
      <c r="S180" s="273">
        <v>0</v>
      </c>
      <c r="T180" s="27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231</v>
      </c>
      <c r="AT180" s="236" t="s">
        <v>155</v>
      </c>
      <c r="AU180" s="236" t="s">
        <v>8</v>
      </c>
      <c r="AY180" s="16" t="s">
        <v>153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88</v>
      </c>
      <c r="BK180" s="237">
        <f>ROUND(I180*H180,0)</f>
        <v>0</v>
      </c>
      <c r="BL180" s="16" t="s">
        <v>231</v>
      </c>
      <c r="BM180" s="236" t="s">
        <v>1418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oBuKctPrRe8TG7qU5Owhjbye2quZXtggwG8srb/WjMtlE/L/DqCLWD2eBE0lZu7EBmaR1XTljfi9Y9GA0lQ27g==" hashValue="d2DdewnzyvJYIYMHTOnrtm4luGF16XoHfM95PkK26Pe1IJuhtIJOzR2Ic1xnodNLlNfJGyMWkAuc78tP4jaBsw==" algorithmName="SHA-512" password="F695"/>
  <autoFilter ref="C124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</v>
      </c>
    </row>
    <row r="4" s="1" customFormat="1" ht="24.96" customHeight="1">
      <c r="B4" s="19"/>
      <c r="D4" s="147" t="s">
        <v>108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Zateplení panelových domů Sušice II - 2.etapa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1419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19</v>
      </c>
      <c r="E11" s="37"/>
      <c r="F11" s="140" t="s">
        <v>1</v>
      </c>
      <c r="G11" s="37"/>
      <c r="H11" s="37"/>
      <c r="I11" s="149" t="s">
        <v>20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21</v>
      </c>
      <c r="E12" s="37"/>
      <c r="F12" s="140" t="s">
        <v>22</v>
      </c>
      <c r="G12" s="37"/>
      <c r="H12" s="37"/>
      <c r="I12" s="149" t="s">
        <v>23</v>
      </c>
      <c r="J12" s="152" t="str">
        <f>'Rekapitulace stavby'!AN8</f>
        <v>22. 12. 2022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25</v>
      </c>
      <c r="E14" s="37"/>
      <c r="F14" s="37"/>
      <c r="G14" s="37"/>
      <c r="H14" s="37"/>
      <c r="I14" s="149" t="s">
        <v>26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26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32</v>
      </c>
      <c r="F21" s="37"/>
      <c r="G21" s="37"/>
      <c r="H21" s="37"/>
      <c r="I21" s="149" t="s">
        <v>28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07.25" customHeight="1">
      <c r="A27" s="153"/>
      <c r="B27" s="154"/>
      <c r="C27" s="153"/>
      <c r="D27" s="153"/>
      <c r="E27" s="155" t="s">
        <v>111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38</v>
      </c>
      <c r="E30" s="37"/>
      <c r="F30" s="37"/>
      <c r="G30" s="37"/>
      <c r="H30" s="37"/>
      <c r="I30" s="37"/>
      <c r="J30" s="159">
        <f>ROUND(J136,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40</v>
      </c>
      <c r="G32" s="37"/>
      <c r="H32" s="37"/>
      <c r="I32" s="160" t="s">
        <v>39</v>
      </c>
      <c r="J32" s="160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42</v>
      </c>
      <c r="E33" s="149" t="s">
        <v>43</v>
      </c>
      <c r="F33" s="162">
        <f>ROUND((SUM(BE136:BE650)),  0)</f>
        <v>0</v>
      </c>
      <c r="G33" s="37"/>
      <c r="H33" s="37"/>
      <c r="I33" s="163">
        <v>0.20999999999999999</v>
      </c>
      <c r="J33" s="162">
        <f>ROUND(((SUM(BE136:BE650))*I33),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44</v>
      </c>
      <c r="F34" s="162">
        <f>ROUND((SUM(BF136:BF650)),  0)</f>
        <v>0</v>
      </c>
      <c r="G34" s="37"/>
      <c r="H34" s="37"/>
      <c r="I34" s="163">
        <v>0.14999999999999999</v>
      </c>
      <c r="J34" s="162">
        <f>ROUND(((SUM(BF136:BF650))*I34),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45</v>
      </c>
      <c r="F35" s="162">
        <f>ROUND((SUM(BG136:BG650)),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46</v>
      </c>
      <c r="F36" s="162">
        <f>ROUND((SUM(BH136:BH650)),  0)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47</v>
      </c>
      <c r="F37" s="162">
        <f>ROUND((SUM(BI136:BI650)),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Zateplení panelových domů Sušice II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02 - SO-02  Dvojsekce bytový dům č.p. 714, 715, Sušice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Sušice</v>
      </c>
      <c r="G89" s="39"/>
      <c r="H89" s="39"/>
      <c r="I89" s="31" t="s">
        <v>23</v>
      </c>
      <c r="J89" s="78" t="str">
        <f>IF(J12="","",J12)</f>
        <v>22. 12. 2022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Město Sušice</v>
      </c>
      <c r="G91" s="39"/>
      <c r="H91" s="39"/>
      <c r="I91" s="31" t="s">
        <v>31</v>
      </c>
      <c r="J91" s="35" t="str">
        <f>E21</f>
        <v>Ing. Jan Prášek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Pavel Hrba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113</v>
      </c>
      <c r="D94" s="184"/>
      <c r="E94" s="184"/>
      <c r="F94" s="184"/>
      <c r="G94" s="184"/>
      <c r="H94" s="184"/>
      <c r="I94" s="184"/>
      <c r="J94" s="185" t="s">
        <v>114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115</v>
      </c>
      <c r="D96" s="39"/>
      <c r="E96" s="39"/>
      <c r="F96" s="39"/>
      <c r="G96" s="39"/>
      <c r="H96" s="39"/>
      <c r="I96" s="39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87"/>
      <c r="C97" s="188"/>
      <c r="D97" s="189" t="s">
        <v>117</v>
      </c>
      <c r="E97" s="190"/>
      <c r="F97" s="190"/>
      <c r="G97" s="190"/>
      <c r="H97" s="190"/>
      <c r="I97" s="190"/>
      <c r="J97" s="191">
        <f>J137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118</v>
      </c>
      <c r="E98" s="195"/>
      <c r="F98" s="195"/>
      <c r="G98" s="195"/>
      <c r="H98" s="195"/>
      <c r="I98" s="195"/>
      <c r="J98" s="196">
        <f>J138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119</v>
      </c>
      <c r="E99" s="195"/>
      <c r="F99" s="195"/>
      <c r="G99" s="195"/>
      <c r="H99" s="195"/>
      <c r="I99" s="195"/>
      <c r="J99" s="196">
        <f>J149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120</v>
      </c>
      <c r="E100" s="195"/>
      <c r="F100" s="195"/>
      <c r="G100" s="195"/>
      <c r="H100" s="195"/>
      <c r="I100" s="195"/>
      <c r="J100" s="196">
        <f>J152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121</v>
      </c>
      <c r="E101" s="195"/>
      <c r="F101" s="195"/>
      <c r="G101" s="195"/>
      <c r="H101" s="195"/>
      <c r="I101" s="195"/>
      <c r="J101" s="196">
        <f>J158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122</v>
      </c>
      <c r="E102" s="195"/>
      <c r="F102" s="195"/>
      <c r="G102" s="195"/>
      <c r="H102" s="195"/>
      <c r="I102" s="195"/>
      <c r="J102" s="196">
        <f>J342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123</v>
      </c>
      <c r="E103" s="195"/>
      <c r="F103" s="195"/>
      <c r="G103" s="195"/>
      <c r="H103" s="195"/>
      <c r="I103" s="195"/>
      <c r="J103" s="196">
        <f>J355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124</v>
      </c>
      <c r="E104" s="195"/>
      <c r="F104" s="195"/>
      <c r="G104" s="195"/>
      <c r="H104" s="195"/>
      <c r="I104" s="195"/>
      <c r="J104" s="196">
        <f>J363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125</v>
      </c>
      <c r="E105" s="195"/>
      <c r="F105" s="195"/>
      <c r="G105" s="195"/>
      <c r="H105" s="195"/>
      <c r="I105" s="195"/>
      <c r="J105" s="196">
        <f>J411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126</v>
      </c>
      <c r="E106" s="195"/>
      <c r="F106" s="195"/>
      <c r="G106" s="195"/>
      <c r="H106" s="195"/>
      <c r="I106" s="195"/>
      <c r="J106" s="196">
        <f>J422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127</v>
      </c>
      <c r="E107" s="195"/>
      <c r="F107" s="195"/>
      <c r="G107" s="195"/>
      <c r="H107" s="195"/>
      <c r="I107" s="195"/>
      <c r="J107" s="196">
        <f>J436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128</v>
      </c>
      <c r="E108" s="190"/>
      <c r="F108" s="190"/>
      <c r="G108" s="190"/>
      <c r="H108" s="190"/>
      <c r="I108" s="190"/>
      <c r="J108" s="191">
        <f>J438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129</v>
      </c>
      <c r="E109" s="195"/>
      <c r="F109" s="195"/>
      <c r="G109" s="195"/>
      <c r="H109" s="195"/>
      <c r="I109" s="195"/>
      <c r="J109" s="196">
        <f>J439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130</v>
      </c>
      <c r="E110" s="195"/>
      <c r="F110" s="195"/>
      <c r="G110" s="195"/>
      <c r="H110" s="195"/>
      <c r="I110" s="195"/>
      <c r="J110" s="196">
        <f>J442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131</v>
      </c>
      <c r="E111" s="195"/>
      <c r="F111" s="195"/>
      <c r="G111" s="195"/>
      <c r="H111" s="195"/>
      <c r="I111" s="195"/>
      <c r="J111" s="196">
        <f>J470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32"/>
      <c r="D112" s="194" t="s">
        <v>133</v>
      </c>
      <c r="E112" s="195"/>
      <c r="F112" s="195"/>
      <c r="G112" s="195"/>
      <c r="H112" s="195"/>
      <c r="I112" s="195"/>
      <c r="J112" s="196">
        <f>J476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134</v>
      </c>
      <c r="E113" s="195"/>
      <c r="F113" s="195"/>
      <c r="G113" s="195"/>
      <c r="H113" s="195"/>
      <c r="I113" s="195"/>
      <c r="J113" s="196">
        <f>J504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32"/>
      <c r="D114" s="194" t="s">
        <v>135</v>
      </c>
      <c r="E114" s="195"/>
      <c r="F114" s="195"/>
      <c r="G114" s="195"/>
      <c r="H114" s="195"/>
      <c r="I114" s="195"/>
      <c r="J114" s="196">
        <f>J556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32"/>
      <c r="D115" s="194" t="s">
        <v>136</v>
      </c>
      <c r="E115" s="195"/>
      <c r="F115" s="195"/>
      <c r="G115" s="195"/>
      <c r="H115" s="195"/>
      <c r="I115" s="195"/>
      <c r="J115" s="196">
        <f>J597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32"/>
      <c r="D116" s="194" t="s">
        <v>137</v>
      </c>
      <c r="E116" s="195"/>
      <c r="F116" s="195"/>
      <c r="G116" s="195"/>
      <c r="H116" s="195"/>
      <c r="I116" s="195"/>
      <c r="J116" s="196">
        <f>J636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138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17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82" t="str">
        <f>E7</f>
        <v>Zateplení panelových domů Sušice II - 2.etapa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109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 xml:space="preserve">02 - SO-02  Dvojsekce bytový dům č.p. 714, 715, Sušice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21</v>
      </c>
      <c r="D130" s="39"/>
      <c r="E130" s="39"/>
      <c r="F130" s="26" t="str">
        <f>F12</f>
        <v>Sušice</v>
      </c>
      <c r="G130" s="39"/>
      <c r="H130" s="39"/>
      <c r="I130" s="31" t="s">
        <v>23</v>
      </c>
      <c r="J130" s="78" t="str">
        <f>IF(J12="","",J12)</f>
        <v>22. 12. 2022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25</v>
      </c>
      <c r="D132" s="39"/>
      <c r="E132" s="39"/>
      <c r="F132" s="26" t="str">
        <f>E15</f>
        <v>Město Sušice</v>
      </c>
      <c r="G132" s="39"/>
      <c r="H132" s="39"/>
      <c r="I132" s="31" t="s">
        <v>31</v>
      </c>
      <c r="J132" s="35" t="str">
        <f>E21</f>
        <v>Ing. Jan Prášek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29</v>
      </c>
      <c r="D133" s="39"/>
      <c r="E133" s="39"/>
      <c r="F133" s="26" t="str">
        <f>IF(E18="","",E18)</f>
        <v>Vyplň údaj</v>
      </c>
      <c r="G133" s="39"/>
      <c r="H133" s="39"/>
      <c r="I133" s="31" t="s">
        <v>34</v>
      </c>
      <c r="J133" s="35" t="str">
        <f>E24</f>
        <v>Pavel Hrba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98"/>
      <c r="B135" s="199"/>
      <c r="C135" s="200" t="s">
        <v>139</v>
      </c>
      <c r="D135" s="201" t="s">
        <v>63</v>
      </c>
      <c r="E135" s="201" t="s">
        <v>59</v>
      </c>
      <c r="F135" s="201" t="s">
        <v>60</v>
      </c>
      <c r="G135" s="201" t="s">
        <v>140</v>
      </c>
      <c r="H135" s="201" t="s">
        <v>141</v>
      </c>
      <c r="I135" s="201" t="s">
        <v>142</v>
      </c>
      <c r="J135" s="201" t="s">
        <v>114</v>
      </c>
      <c r="K135" s="202" t="s">
        <v>143</v>
      </c>
      <c r="L135" s="203"/>
      <c r="M135" s="99" t="s">
        <v>1</v>
      </c>
      <c r="N135" s="100" t="s">
        <v>42</v>
      </c>
      <c r="O135" s="100" t="s">
        <v>144</v>
      </c>
      <c r="P135" s="100" t="s">
        <v>145</v>
      </c>
      <c r="Q135" s="100" t="s">
        <v>146</v>
      </c>
      <c r="R135" s="100" t="s">
        <v>147</v>
      </c>
      <c r="S135" s="100" t="s">
        <v>148</v>
      </c>
      <c r="T135" s="101" t="s">
        <v>149</v>
      </c>
      <c r="U135" s="198"/>
      <c r="V135" s="198"/>
      <c r="W135" s="198"/>
      <c r="X135" s="198"/>
      <c r="Y135" s="198"/>
      <c r="Z135" s="198"/>
      <c r="AA135" s="198"/>
      <c r="AB135" s="198"/>
      <c r="AC135" s="198"/>
      <c r="AD135" s="198"/>
      <c r="AE135" s="198"/>
    </row>
    <row r="136" s="2" customFormat="1" ht="22.8" customHeight="1">
      <c r="A136" s="37"/>
      <c r="B136" s="38"/>
      <c r="C136" s="106" t="s">
        <v>150</v>
      </c>
      <c r="D136" s="39"/>
      <c r="E136" s="39"/>
      <c r="F136" s="39"/>
      <c r="G136" s="39"/>
      <c r="H136" s="39"/>
      <c r="I136" s="39"/>
      <c r="J136" s="204">
        <f>BK136</f>
        <v>0</v>
      </c>
      <c r="K136" s="39"/>
      <c r="L136" s="43"/>
      <c r="M136" s="102"/>
      <c r="N136" s="205"/>
      <c r="O136" s="103"/>
      <c r="P136" s="206">
        <f>P137+P438</f>
        <v>0</v>
      </c>
      <c r="Q136" s="103"/>
      <c r="R136" s="206">
        <f>R137+R438</f>
        <v>102.05981327000001</v>
      </c>
      <c r="S136" s="103"/>
      <c r="T136" s="207">
        <f>T137+T438</f>
        <v>46.892086399999997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77</v>
      </c>
      <c r="AU136" s="16" t="s">
        <v>116</v>
      </c>
      <c r="BK136" s="208">
        <f>BK137+BK438</f>
        <v>0</v>
      </c>
    </row>
    <row r="137" s="12" customFormat="1" ht="25.92" customHeight="1">
      <c r="A137" s="12"/>
      <c r="B137" s="209"/>
      <c r="C137" s="210"/>
      <c r="D137" s="211" t="s">
        <v>77</v>
      </c>
      <c r="E137" s="212" t="s">
        <v>151</v>
      </c>
      <c r="F137" s="212" t="s">
        <v>152</v>
      </c>
      <c r="G137" s="210"/>
      <c r="H137" s="210"/>
      <c r="I137" s="213"/>
      <c r="J137" s="214">
        <f>BK137</f>
        <v>0</v>
      </c>
      <c r="K137" s="210"/>
      <c r="L137" s="215"/>
      <c r="M137" s="216"/>
      <c r="N137" s="217"/>
      <c r="O137" s="217"/>
      <c r="P137" s="218">
        <f>P138+P149+P152+P158+P342+P355+P363+P411+P422+P436</f>
        <v>0</v>
      </c>
      <c r="Q137" s="217"/>
      <c r="R137" s="218">
        <f>R138+R149+R152+R158+R342+R355+R363+R411+R422+R436</f>
        <v>85.466979860000009</v>
      </c>
      <c r="S137" s="217"/>
      <c r="T137" s="219">
        <f>T138+T149+T152+T158+T342+T355+T363+T411+T422+T436</f>
        <v>42.398134999999996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0" t="s">
        <v>8</v>
      </c>
      <c r="AT137" s="221" t="s">
        <v>77</v>
      </c>
      <c r="AU137" s="221" t="s">
        <v>78</v>
      </c>
      <c r="AY137" s="220" t="s">
        <v>153</v>
      </c>
      <c r="BK137" s="222">
        <f>BK138+BK149+BK152+BK158+BK342+BK355+BK363+BK411+BK422+BK436</f>
        <v>0</v>
      </c>
    </row>
    <row r="138" s="12" customFormat="1" ht="22.8" customHeight="1">
      <c r="A138" s="12"/>
      <c r="B138" s="209"/>
      <c r="C138" s="210"/>
      <c r="D138" s="211" t="s">
        <v>77</v>
      </c>
      <c r="E138" s="223" t="s">
        <v>8</v>
      </c>
      <c r="F138" s="223" t="s">
        <v>154</v>
      </c>
      <c r="G138" s="210"/>
      <c r="H138" s="210"/>
      <c r="I138" s="213"/>
      <c r="J138" s="224">
        <f>BK138</f>
        <v>0</v>
      </c>
      <c r="K138" s="210"/>
      <c r="L138" s="215"/>
      <c r="M138" s="216"/>
      <c r="N138" s="217"/>
      <c r="O138" s="217"/>
      <c r="P138" s="218">
        <f>SUM(P139:P148)</f>
        <v>0</v>
      </c>
      <c r="Q138" s="217"/>
      <c r="R138" s="218">
        <f>SUM(R139:R148)</f>
        <v>0</v>
      </c>
      <c r="S138" s="217"/>
      <c r="T138" s="219">
        <f>SUM(T139:T148)</f>
        <v>27.521999999999998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0" t="s">
        <v>8</v>
      </c>
      <c r="AT138" s="221" t="s">
        <v>77</v>
      </c>
      <c r="AU138" s="221" t="s">
        <v>8</v>
      </c>
      <c r="AY138" s="220" t="s">
        <v>153</v>
      </c>
      <c r="BK138" s="222">
        <f>SUM(BK139:BK148)</f>
        <v>0</v>
      </c>
    </row>
    <row r="139" s="2" customFormat="1" ht="24.15" customHeight="1">
      <c r="A139" s="37"/>
      <c r="B139" s="38"/>
      <c r="C139" s="225" t="s">
        <v>8</v>
      </c>
      <c r="D139" s="225" t="s">
        <v>155</v>
      </c>
      <c r="E139" s="226" t="s">
        <v>156</v>
      </c>
      <c r="F139" s="227" t="s">
        <v>157</v>
      </c>
      <c r="G139" s="228" t="s">
        <v>158</v>
      </c>
      <c r="H139" s="229">
        <v>55.600000000000001</v>
      </c>
      <c r="I139" s="230"/>
      <c r="J139" s="231">
        <f>ROUND(I139*H139,0)</f>
        <v>0</v>
      </c>
      <c r="K139" s="227" t="s">
        <v>159</v>
      </c>
      <c r="L139" s="43"/>
      <c r="M139" s="232" t="s">
        <v>1</v>
      </c>
      <c r="N139" s="233" t="s">
        <v>44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0.255</v>
      </c>
      <c r="T139" s="235">
        <f>S139*H139</f>
        <v>14.178000000000001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160</v>
      </c>
      <c r="AT139" s="236" t="s">
        <v>155</v>
      </c>
      <c r="AU139" s="236" t="s">
        <v>88</v>
      </c>
      <c r="AY139" s="16" t="s">
        <v>153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88</v>
      </c>
      <c r="BK139" s="237">
        <f>ROUND(I139*H139,0)</f>
        <v>0</v>
      </c>
      <c r="BL139" s="16" t="s">
        <v>160</v>
      </c>
      <c r="BM139" s="236" t="s">
        <v>1420</v>
      </c>
    </row>
    <row r="140" s="13" customFormat="1">
      <c r="A140" s="13"/>
      <c r="B140" s="238"/>
      <c r="C140" s="239"/>
      <c r="D140" s="240" t="s">
        <v>162</v>
      </c>
      <c r="E140" s="241" t="s">
        <v>1</v>
      </c>
      <c r="F140" s="242" t="s">
        <v>1421</v>
      </c>
      <c r="G140" s="239"/>
      <c r="H140" s="243">
        <v>55.600000000000001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162</v>
      </c>
      <c r="AU140" s="249" t="s">
        <v>88</v>
      </c>
      <c r="AV140" s="13" t="s">
        <v>88</v>
      </c>
      <c r="AW140" s="13" t="s">
        <v>33</v>
      </c>
      <c r="AX140" s="13" t="s">
        <v>78</v>
      </c>
      <c r="AY140" s="249" t="s">
        <v>153</v>
      </c>
    </row>
    <row r="141" s="2" customFormat="1" ht="24.15" customHeight="1">
      <c r="A141" s="37"/>
      <c r="B141" s="38"/>
      <c r="C141" s="225" t="s">
        <v>88</v>
      </c>
      <c r="D141" s="225" t="s">
        <v>155</v>
      </c>
      <c r="E141" s="226" t="s">
        <v>164</v>
      </c>
      <c r="F141" s="227" t="s">
        <v>165</v>
      </c>
      <c r="G141" s="228" t="s">
        <v>158</v>
      </c>
      <c r="H141" s="229">
        <v>55.600000000000001</v>
      </c>
      <c r="I141" s="230"/>
      <c r="J141" s="231">
        <f>ROUND(I141*H141,0)</f>
        <v>0</v>
      </c>
      <c r="K141" s="227" t="s">
        <v>159</v>
      </c>
      <c r="L141" s="43"/>
      <c r="M141" s="232" t="s">
        <v>1</v>
      </c>
      <c r="N141" s="233" t="s">
        <v>44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0.23999999999999999</v>
      </c>
      <c r="T141" s="235">
        <f>S141*H141</f>
        <v>13.343999999999999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160</v>
      </c>
      <c r="AT141" s="236" t="s">
        <v>155</v>
      </c>
      <c r="AU141" s="236" t="s">
        <v>88</v>
      </c>
      <c r="AY141" s="16" t="s">
        <v>153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88</v>
      </c>
      <c r="BK141" s="237">
        <f>ROUND(I141*H141,0)</f>
        <v>0</v>
      </c>
      <c r="BL141" s="16" t="s">
        <v>160</v>
      </c>
      <c r="BM141" s="236" t="s">
        <v>1422</v>
      </c>
    </row>
    <row r="142" s="2" customFormat="1" ht="24.15" customHeight="1">
      <c r="A142" s="37"/>
      <c r="B142" s="38"/>
      <c r="C142" s="225" t="s">
        <v>167</v>
      </c>
      <c r="D142" s="225" t="s">
        <v>155</v>
      </c>
      <c r="E142" s="226" t="s">
        <v>168</v>
      </c>
      <c r="F142" s="227" t="s">
        <v>169</v>
      </c>
      <c r="G142" s="228" t="s">
        <v>170</v>
      </c>
      <c r="H142" s="229">
        <v>8.3399999999999999</v>
      </c>
      <c r="I142" s="230"/>
      <c r="J142" s="231">
        <f>ROUND(I142*H142,0)</f>
        <v>0</v>
      </c>
      <c r="K142" s="227" t="s">
        <v>159</v>
      </c>
      <c r="L142" s="43"/>
      <c r="M142" s="232" t="s">
        <v>1</v>
      </c>
      <c r="N142" s="233" t="s">
        <v>44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160</v>
      </c>
      <c r="AT142" s="236" t="s">
        <v>155</v>
      </c>
      <c r="AU142" s="236" t="s">
        <v>88</v>
      </c>
      <c r="AY142" s="16" t="s">
        <v>153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88</v>
      </c>
      <c r="BK142" s="237">
        <f>ROUND(I142*H142,0)</f>
        <v>0</v>
      </c>
      <c r="BL142" s="16" t="s">
        <v>160</v>
      </c>
      <c r="BM142" s="236" t="s">
        <v>1423</v>
      </c>
    </row>
    <row r="143" s="13" customFormat="1">
      <c r="A143" s="13"/>
      <c r="B143" s="238"/>
      <c r="C143" s="239"/>
      <c r="D143" s="240" t="s">
        <v>162</v>
      </c>
      <c r="E143" s="241" t="s">
        <v>1</v>
      </c>
      <c r="F143" s="242" t="s">
        <v>1424</v>
      </c>
      <c r="G143" s="239"/>
      <c r="H143" s="243">
        <v>8.3399999999999999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162</v>
      </c>
      <c r="AU143" s="249" t="s">
        <v>88</v>
      </c>
      <c r="AV143" s="13" t="s">
        <v>88</v>
      </c>
      <c r="AW143" s="13" t="s">
        <v>33</v>
      </c>
      <c r="AX143" s="13" t="s">
        <v>78</v>
      </c>
      <c r="AY143" s="249" t="s">
        <v>153</v>
      </c>
    </row>
    <row r="144" s="2" customFormat="1" ht="37.8" customHeight="1">
      <c r="A144" s="37"/>
      <c r="B144" s="38"/>
      <c r="C144" s="225" t="s">
        <v>160</v>
      </c>
      <c r="D144" s="225" t="s">
        <v>155</v>
      </c>
      <c r="E144" s="226" t="s">
        <v>173</v>
      </c>
      <c r="F144" s="227" t="s">
        <v>174</v>
      </c>
      <c r="G144" s="228" t="s">
        <v>170</v>
      </c>
      <c r="H144" s="229">
        <v>8.3399999999999999</v>
      </c>
      <c r="I144" s="230"/>
      <c r="J144" s="231">
        <f>ROUND(I144*H144,0)</f>
        <v>0</v>
      </c>
      <c r="K144" s="227" t="s">
        <v>159</v>
      </c>
      <c r="L144" s="43"/>
      <c r="M144" s="232" t="s">
        <v>1</v>
      </c>
      <c r="N144" s="233" t="s">
        <v>44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160</v>
      </c>
      <c r="AT144" s="236" t="s">
        <v>155</v>
      </c>
      <c r="AU144" s="236" t="s">
        <v>88</v>
      </c>
      <c r="AY144" s="16" t="s">
        <v>153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88</v>
      </c>
      <c r="BK144" s="237">
        <f>ROUND(I144*H144,0)</f>
        <v>0</v>
      </c>
      <c r="BL144" s="16" t="s">
        <v>160</v>
      </c>
      <c r="BM144" s="236" t="s">
        <v>1425</v>
      </c>
    </row>
    <row r="145" s="2" customFormat="1" ht="33" customHeight="1">
      <c r="A145" s="37"/>
      <c r="B145" s="38"/>
      <c r="C145" s="225" t="s">
        <v>176</v>
      </c>
      <c r="D145" s="225" t="s">
        <v>155</v>
      </c>
      <c r="E145" s="226" t="s">
        <v>181</v>
      </c>
      <c r="F145" s="227" t="s">
        <v>182</v>
      </c>
      <c r="G145" s="228" t="s">
        <v>183</v>
      </c>
      <c r="H145" s="229">
        <v>14.595000000000001</v>
      </c>
      <c r="I145" s="230"/>
      <c r="J145" s="231">
        <f>ROUND(I145*H145,0)</f>
        <v>0</v>
      </c>
      <c r="K145" s="227" t="s">
        <v>159</v>
      </c>
      <c r="L145" s="43"/>
      <c r="M145" s="232" t="s">
        <v>1</v>
      </c>
      <c r="N145" s="233" t="s">
        <v>44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160</v>
      </c>
      <c r="AT145" s="236" t="s">
        <v>155</v>
      </c>
      <c r="AU145" s="236" t="s">
        <v>88</v>
      </c>
      <c r="AY145" s="16" t="s">
        <v>153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88</v>
      </c>
      <c r="BK145" s="237">
        <f>ROUND(I145*H145,0)</f>
        <v>0</v>
      </c>
      <c r="BL145" s="16" t="s">
        <v>160</v>
      </c>
      <c r="BM145" s="236" t="s">
        <v>1426</v>
      </c>
    </row>
    <row r="146" s="13" customFormat="1">
      <c r="A146" s="13"/>
      <c r="B146" s="238"/>
      <c r="C146" s="239"/>
      <c r="D146" s="240" t="s">
        <v>162</v>
      </c>
      <c r="E146" s="241" t="s">
        <v>1</v>
      </c>
      <c r="F146" s="242" t="s">
        <v>1427</v>
      </c>
      <c r="G146" s="239"/>
      <c r="H146" s="243">
        <v>14.595000000000001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162</v>
      </c>
      <c r="AU146" s="249" t="s">
        <v>88</v>
      </c>
      <c r="AV146" s="13" t="s">
        <v>88</v>
      </c>
      <c r="AW146" s="13" t="s">
        <v>33</v>
      </c>
      <c r="AX146" s="13" t="s">
        <v>78</v>
      </c>
      <c r="AY146" s="249" t="s">
        <v>153</v>
      </c>
    </row>
    <row r="147" s="2" customFormat="1" ht="16.5" customHeight="1">
      <c r="A147" s="37"/>
      <c r="B147" s="38"/>
      <c r="C147" s="225" t="s">
        <v>180</v>
      </c>
      <c r="D147" s="225" t="s">
        <v>155</v>
      </c>
      <c r="E147" s="226" t="s">
        <v>177</v>
      </c>
      <c r="F147" s="227" t="s">
        <v>178</v>
      </c>
      <c r="G147" s="228" t="s">
        <v>170</v>
      </c>
      <c r="H147" s="229">
        <v>8.3399999999999999</v>
      </c>
      <c r="I147" s="230"/>
      <c r="J147" s="231">
        <f>ROUND(I147*H147,0)</f>
        <v>0</v>
      </c>
      <c r="K147" s="227" t="s">
        <v>159</v>
      </c>
      <c r="L147" s="43"/>
      <c r="M147" s="232" t="s">
        <v>1</v>
      </c>
      <c r="N147" s="233" t="s">
        <v>44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160</v>
      </c>
      <c r="AT147" s="236" t="s">
        <v>155</v>
      </c>
      <c r="AU147" s="236" t="s">
        <v>88</v>
      </c>
      <c r="AY147" s="16" t="s">
        <v>153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88</v>
      </c>
      <c r="BK147" s="237">
        <f>ROUND(I147*H147,0)</f>
        <v>0</v>
      </c>
      <c r="BL147" s="16" t="s">
        <v>160</v>
      </c>
      <c r="BM147" s="236" t="s">
        <v>1428</v>
      </c>
    </row>
    <row r="148" s="2" customFormat="1" ht="24.15" customHeight="1">
      <c r="A148" s="37"/>
      <c r="B148" s="38"/>
      <c r="C148" s="225" t="s">
        <v>186</v>
      </c>
      <c r="D148" s="225" t="s">
        <v>155</v>
      </c>
      <c r="E148" s="226" t="s">
        <v>187</v>
      </c>
      <c r="F148" s="227" t="s">
        <v>188</v>
      </c>
      <c r="G148" s="228" t="s">
        <v>158</v>
      </c>
      <c r="H148" s="229">
        <v>55.600000000000001</v>
      </c>
      <c r="I148" s="230"/>
      <c r="J148" s="231">
        <f>ROUND(I148*H148,0)</f>
        <v>0</v>
      </c>
      <c r="K148" s="227" t="s">
        <v>159</v>
      </c>
      <c r="L148" s="43"/>
      <c r="M148" s="232" t="s">
        <v>1</v>
      </c>
      <c r="N148" s="233" t="s">
        <v>44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160</v>
      </c>
      <c r="AT148" s="236" t="s">
        <v>155</v>
      </c>
      <c r="AU148" s="236" t="s">
        <v>88</v>
      </c>
      <c r="AY148" s="16" t="s">
        <v>153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88</v>
      </c>
      <c r="BK148" s="237">
        <f>ROUND(I148*H148,0)</f>
        <v>0</v>
      </c>
      <c r="BL148" s="16" t="s">
        <v>160</v>
      </c>
      <c r="BM148" s="236" t="s">
        <v>1429</v>
      </c>
    </row>
    <row r="149" s="12" customFormat="1" ht="22.8" customHeight="1">
      <c r="A149" s="12"/>
      <c r="B149" s="209"/>
      <c r="C149" s="210"/>
      <c r="D149" s="211" t="s">
        <v>77</v>
      </c>
      <c r="E149" s="223" t="s">
        <v>167</v>
      </c>
      <c r="F149" s="223" t="s">
        <v>190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SUM(P150:P151)</f>
        <v>0</v>
      </c>
      <c r="Q149" s="217"/>
      <c r="R149" s="218">
        <f>SUM(R150:R151)</f>
        <v>1.3285272000000001</v>
      </c>
      <c r="S149" s="217"/>
      <c r="T149" s="21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</v>
      </c>
      <c r="AT149" s="221" t="s">
        <v>77</v>
      </c>
      <c r="AU149" s="221" t="s">
        <v>8</v>
      </c>
      <c r="AY149" s="220" t="s">
        <v>153</v>
      </c>
      <c r="BK149" s="222">
        <f>SUM(BK150:BK151)</f>
        <v>0</v>
      </c>
    </row>
    <row r="150" s="2" customFormat="1" ht="33" customHeight="1">
      <c r="A150" s="37"/>
      <c r="B150" s="38"/>
      <c r="C150" s="225" t="s">
        <v>191</v>
      </c>
      <c r="D150" s="225" t="s">
        <v>155</v>
      </c>
      <c r="E150" s="226" t="s">
        <v>192</v>
      </c>
      <c r="F150" s="227" t="s">
        <v>193</v>
      </c>
      <c r="G150" s="228" t="s">
        <v>158</v>
      </c>
      <c r="H150" s="229">
        <v>7.2800000000000002</v>
      </c>
      <c r="I150" s="230"/>
      <c r="J150" s="231">
        <f>ROUND(I150*H150,0)</f>
        <v>0</v>
      </c>
      <c r="K150" s="227" t="s">
        <v>159</v>
      </c>
      <c r="L150" s="43"/>
      <c r="M150" s="232" t="s">
        <v>1</v>
      </c>
      <c r="N150" s="233" t="s">
        <v>44</v>
      </c>
      <c r="O150" s="90"/>
      <c r="P150" s="234">
        <f>O150*H150</f>
        <v>0</v>
      </c>
      <c r="Q150" s="234">
        <v>0.18249000000000001</v>
      </c>
      <c r="R150" s="234">
        <f>Q150*H150</f>
        <v>1.3285272000000001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160</v>
      </c>
      <c r="AT150" s="236" t="s">
        <v>155</v>
      </c>
      <c r="AU150" s="236" t="s">
        <v>88</v>
      </c>
      <c r="AY150" s="16" t="s">
        <v>153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88</v>
      </c>
      <c r="BK150" s="237">
        <f>ROUND(I150*H150,0)</f>
        <v>0</v>
      </c>
      <c r="BL150" s="16" t="s">
        <v>160</v>
      </c>
      <c r="BM150" s="236" t="s">
        <v>1430</v>
      </c>
    </row>
    <row r="151" s="13" customFormat="1">
      <c r="A151" s="13"/>
      <c r="B151" s="238"/>
      <c r="C151" s="239"/>
      <c r="D151" s="240" t="s">
        <v>162</v>
      </c>
      <c r="E151" s="241" t="s">
        <v>1</v>
      </c>
      <c r="F151" s="242" t="s">
        <v>195</v>
      </c>
      <c r="G151" s="239"/>
      <c r="H151" s="243">
        <v>7.2800000000000002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162</v>
      </c>
      <c r="AU151" s="249" t="s">
        <v>88</v>
      </c>
      <c r="AV151" s="13" t="s">
        <v>88</v>
      </c>
      <c r="AW151" s="13" t="s">
        <v>33</v>
      </c>
      <c r="AX151" s="13" t="s">
        <v>78</v>
      </c>
      <c r="AY151" s="249" t="s">
        <v>153</v>
      </c>
    </row>
    <row r="152" s="12" customFormat="1" ht="22.8" customHeight="1">
      <c r="A152" s="12"/>
      <c r="B152" s="209"/>
      <c r="C152" s="210"/>
      <c r="D152" s="211" t="s">
        <v>77</v>
      </c>
      <c r="E152" s="223" t="s">
        <v>160</v>
      </c>
      <c r="F152" s="223" t="s">
        <v>196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SUM(P153:P157)</f>
        <v>0</v>
      </c>
      <c r="Q152" s="217"/>
      <c r="R152" s="218">
        <f>SUM(R153:R157)</f>
        <v>0</v>
      </c>
      <c r="S152" s="217"/>
      <c r="T152" s="219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</v>
      </c>
      <c r="AT152" s="221" t="s">
        <v>77</v>
      </c>
      <c r="AU152" s="221" t="s">
        <v>8</v>
      </c>
      <c r="AY152" s="220" t="s">
        <v>153</v>
      </c>
      <c r="BK152" s="222">
        <f>SUM(BK153:BK157)</f>
        <v>0</v>
      </c>
    </row>
    <row r="153" s="2" customFormat="1" ht="33" customHeight="1">
      <c r="A153" s="37"/>
      <c r="B153" s="38"/>
      <c r="C153" s="225" t="s">
        <v>197</v>
      </c>
      <c r="D153" s="225" t="s">
        <v>155</v>
      </c>
      <c r="E153" s="226" t="s">
        <v>198</v>
      </c>
      <c r="F153" s="227" t="s">
        <v>199</v>
      </c>
      <c r="G153" s="228" t="s">
        <v>158</v>
      </c>
      <c r="H153" s="229">
        <v>55.600000000000001</v>
      </c>
      <c r="I153" s="230"/>
      <c r="J153" s="231">
        <f>ROUND(I153*H153,0)</f>
        <v>0</v>
      </c>
      <c r="K153" s="227" t="s">
        <v>159</v>
      </c>
      <c r="L153" s="43"/>
      <c r="M153" s="232" t="s">
        <v>1</v>
      </c>
      <c r="N153" s="233" t="s">
        <v>44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160</v>
      </c>
      <c r="AT153" s="236" t="s">
        <v>155</v>
      </c>
      <c r="AU153" s="236" t="s">
        <v>88</v>
      </c>
      <c r="AY153" s="16" t="s">
        <v>153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88</v>
      </c>
      <c r="BK153" s="237">
        <f>ROUND(I153*H153,0)</f>
        <v>0</v>
      </c>
      <c r="BL153" s="16" t="s">
        <v>160</v>
      </c>
      <c r="BM153" s="236" t="s">
        <v>1431</v>
      </c>
    </row>
    <row r="154" s="13" customFormat="1">
      <c r="A154" s="13"/>
      <c r="B154" s="238"/>
      <c r="C154" s="239"/>
      <c r="D154" s="240" t="s">
        <v>162</v>
      </c>
      <c r="E154" s="241" t="s">
        <v>1</v>
      </c>
      <c r="F154" s="242" t="s">
        <v>1421</v>
      </c>
      <c r="G154" s="239"/>
      <c r="H154" s="243">
        <v>55.600000000000001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162</v>
      </c>
      <c r="AU154" s="249" t="s">
        <v>88</v>
      </c>
      <c r="AV154" s="13" t="s">
        <v>88</v>
      </c>
      <c r="AW154" s="13" t="s">
        <v>33</v>
      </c>
      <c r="AX154" s="13" t="s">
        <v>78</v>
      </c>
      <c r="AY154" s="249" t="s">
        <v>153</v>
      </c>
    </row>
    <row r="155" s="2" customFormat="1" ht="33" customHeight="1">
      <c r="A155" s="37"/>
      <c r="B155" s="38"/>
      <c r="C155" s="225" t="s">
        <v>201</v>
      </c>
      <c r="D155" s="225" t="s">
        <v>155</v>
      </c>
      <c r="E155" s="226" t="s">
        <v>202</v>
      </c>
      <c r="F155" s="227" t="s">
        <v>203</v>
      </c>
      <c r="G155" s="228" t="s">
        <v>158</v>
      </c>
      <c r="H155" s="229">
        <v>55.600000000000001</v>
      </c>
      <c r="I155" s="230"/>
      <c r="J155" s="231">
        <f>ROUND(I155*H155,0)</f>
        <v>0</v>
      </c>
      <c r="K155" s="227" t="s">
        <v>159</v>
      </c>
      <c r="L155" s="43"/>
      <c r="M155" s="232" t="s">
        <v>1</v>
      </c>
      <c r="N155" s="233" t="s">
        <v>44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160</v>
      </c>
      <c r="AT155" s="236" t="s">
        <v>155</v>
      </c>
      <c r="AU155" s="236" t="s">
        <v>88</v>
      </c>
      <c r="AY155" s="16" t="s">
        <v>153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88</v>
      </c>
      <c r="BK155" s="237">
        <f>ROUND(I155*H155,0)</f>
        <v>0</v>
      </c>
      <c r="BL155" s="16" t="s">
        <v>160</v>
      </c>
      <c r="BM155" s="236" t="s">
        <v>1432</v>
      </c>
    </row>
    <row r="156" s="2" customFormat="1" ht="24.15" customHeight="1">
      <c r="A156" s="37"/>
      <c r="B156" s="38"/>
      <c r="C156" s="225" t="s">
        <v>205</v>
      </c>
      <c r="D156" s="225" t="s">
        <v>155</v>
      </c>
      <c r="E156" s="226" t="s">
        <v>206</v>
      </c>
      <c r="F156" s="227" t="s">
        <v>207</v>
      </c>
      <c r="G156" s="228" t="s">
        <v>158</v>
      </c>
      <c r="H156" s="229">
        <v>278</v>
      </c>
      <c r="I156" s="230"/>
      <c r="J156" s="231">
        <f>ROUND(I156*H156,0)</f>
        <v>0</v>
      </c>
      <c r="K156" s="227" t="s">
        <v>159</v>
      </c>
      <c r="L156" s="43"/>
      <c r="M156" s="232" t="s">
        <v>1</v>
      </c>
      <c r="N156" s="233" t="s">
        <v>44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160</v>
      </c>
      <c r="AT156" s="236" t="s">
        <v>155</v>
      </c>
      <c r="AU156" s="236" t="s">
        <v>88</v>
      </c>
      <c r="AY156" s="16" t="s">
        <v>153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88</v>
      </c>
      <c r="BK156" s="237">
        <f>ROUND(I156*H156,0)</f>
        <v>0</v>
      </c>
      <c r="BL156" s="16" t="s">
        <v>160</v>
      </c>
      <c r="BM156" s="236" t="s">
        <v>1433</v>
      </c>
    </row>
    <row r="157" s="13" customFormat="1">
      <c r="A157" s="13"/>
      <c r="B157" s="238"/>
      <c r="C157" s="239"/>
      <c r="D157" s="240" t="s">
        <v>162</v>
      </c>
      <c r="E157" s="241" t="s">
        <v>1</v>
      </c>
      <c r="F157" s="242" t="s">
        <v>1434</v>
      </c>
      <c r="G157" s="239"/>
      <c r="H157" s="243">
        <v>278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162</v>
      </c>
      <c r="AU157" s="249" t="s">
        <v>88</v>
      </c>
      <c r="AV157" s="13" t="s">
        <v>88</v>
      </c>
      <c r="AW157" s="13" t="s">
        <v>33</v>
      </c>
      <c r="AX157" s="13" t="s">
        <v>78</v>
      </c>
      <c r="AY157" s="249" t="s">
        <v>153</v>
      </c>
    </row>
    <row r="158" s="12" customFormat="1" ht="22.8" customHeight="1">
      <c r="A158" s="12"/>
      <c r="B158" s="209"/>
      <c r="C158" s="210"/>
      <c r="D158" s="211" t="s">
        <v>77</v>
      </c>
      <c r="E158" s="223" t="s">
        <v>210</v>
      </c>
      <c r="F158" s="223" t="s">
        <v>211</v>
      </c>
      <c r="G158" s="210"/>
      <c r="H158" s="210"/>
      <c r="I158" s="213"/>
      <c r="J158" s="224">
        <f>BK158</f>
        <v>0</v>
      </c>
      <c r="K158" s="210"/>
      <c r="L158" s="215"/>
      <c r="M158" s="216"/>
      <c r="N158" s="217"/>
      <c r="O158" s="217"/>
      <c r="P158" s="218">
        <f>SUM(P159:P341)</f>
        <v>0</v>
      </c>
      <c r="Q158" s="217"/>
      <c r="R158" s="218">
        <f>SUM(R159:R341)</f>
        <v>43.813536859999999</v>
      </c>
      <c r="S158" s="217"/>
      <c r="T158" s="219">
        <f>SUM(T159:T341)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0" t="s">
        <v>8</v>
      </c>
      <c r="AT158" s="221" t="s">
        <v>77</v>
      </c>
      <c r="AU158" s="221" t="s">
        <v>8</v>
      </c>
      <c r="AY158" s="220" t="s">
        <v>153</v>
      </c>
      <c r="BK158" s="222">
        <f>SUM(BK159:BK341)</f>
        <v>0</v>
      </c>
    </row>
    <row r="159" s="2" customFormat="1" ht="21.75" customHeight="1">
      <c r="A159" s="37"/>
      <c r="B159" s="38"/>
      <c r="C159" s="225" t="s">
        <v>212</v>
      </c>
      <c r="D159" s="225" t="s">
        <v>155</v>
      </c>
      <c r="E159" s="226" t="s">
        <v>213</v>
      </c>
      <c r="F159" s="227" t="s">
        <v>214</v>
      </c>
      <c r="G159" s="228" t="s">
        <v>158</v>
      </c>
      <c r="H159" s="229">
        <v>12.84</v>
      </c>
      <c r="I159" s="230"/>
      <c r="J159" s="231">
        <f>ROUND(I159*H159,0)</f>
        <v>0</v>
      </c>
      <c r="K159" s="227" t="s">
        <v>159</v>
      </c>
      <c r="L159" s="43"/>
      <c r="M159" s="232" t="s">
        <v>1</v>
      </c>
      <c r="N159" s="233" t="s">
        <v>44</v>
      </c>
      <c r="O159" s="90"/>
      <c r="P159" s="234">
        <f>O159*H159</f>
        <v>0</v>
      </c>
      <c r="Q159" s="234">
        <v>0.00025999999999999998</v>
      </c>
      <c r="R159" s="234">
        <f>Q159*H159</f>
        <v>0.0033383999999999996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160</v>
      </c>
      <c r="AT159" s="236" t="s">
        <v>155</v>
      </c>
      <c r="AU159" s="236" t="s">
        <v>88</v>
      </c>
      <c r="AY159" s="16" t="s">
        <v>153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88</v>
      </c>
      <c r="BK159" s="237">
        <f>ROUND(I159*H159,0)</f>
        <v>0</v>
      </c>
      <c r="BL159" s="16" t="s">
        <v>160</v>
      </c>
      <c r="BM159" s="236" t="s">
        <v>1435</v>
      </c>
    </row>
    <row r="160" s="13" customFormat="1">
      <c r="A160" s="13"/>
      <c r="B160" s="238"/>
      <c r="C160" s="239"/>
      <c r="D160" s="240" t="s">
        <v>162</v>
      </c>
      <c r="E160" s="241" t="s">
        <v>1</v>
      </c>
      <c r="F160" s="242" t="s">
        <v>1436</v>
      </c>
      <c r="G160" s="239"/>
      <c r="H160" s="243">
        <v>6.5999999999999996</v>
      </c>
      <c r="I160" s="244"/>
      <c r="J160" s="239"/>
      <c r="K160" s="239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162</v>
      </c>
      <c r="AU160" s="249" t="s">
        <v>88</v>
      </c>
      <c r="AV160" s="13" t="s">
        <v>88</v>
      </c>
      <c r="AW160" s="13" t="s">
        <v>33</v>
      </c>
      <c r="AX160" s="13" t="s">
        <v>78</v>
      </c>
      <c r="AY160" s="249" t="s">
        <v>153</v>
      </c>
    </row>
    <row r="161" s="13" customFormat="1">
      <c r="A161" s="13"/>
      <c r="B161" s="238"/>
      <c r="C161" s="239"/>
      <c r="D161" s="240" t="s">
        <v>162</v>
      </c>
      <c r="E161" s="241" t="s">
        <v>1</v>
      </c>
      <c r="F161" s="242" t="s">
        <v>1437</v>
      </c>
      <c r="G161" s="239"/>
      <c r="H161" s="243">
        <v>6.2400000000000002</v>
      </c>
      <c r="I161" s="244"/>
      <c r="J161" s="239"/>
      <c r="K161" s="239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162</v>
      </c>
      <c r="AU161" s="249" t="s">
        <v>88</v>
      </c>
      <c r="AV161" s="13" t="s">
        <v>88</v>
      </c>
      <c r="AW161" s="13" t="s">
        <v>33</v>
      </c>
      <c r="AX161" s="13" t="s">
        <v>78</v>
      </c>
      <c r="AY161" s="249" t="s">
        <v>153</v>
      </c>
    </row>
    <row r="162" s="2" customFormat="1" ht="24.15" customHeight="1">
      <c r="A162" s="37"/>
      <c r="B162" s="38"/>
      <c r="C162" s="225" t="s">
        <v>218</v>
      </c>
      <c r="D162" s="225" t="s">
        <v>155</v>
      </c>
      <c r="E162" s="226" t="s">
        <v>219</v>
      </c>
      <c r="F162" s="227" t="s">
        <v>220</v>
      </c>
      <c r="G162" s="228" t="s">
        <v>158</v>
      </c>
      <c r="H162" s="229">
        <v>12.84</v>
      </c>
      <c r="I162" s="230"/>
      <c r="J162" s="231">
        <f>ROUND(I162*H162,0)</f>
        <v>0</v>
      </c>
      <c r="K162" s="227" t="s">
        <v>159</v>
      </c>
      <c r="L162" s="43"/>
      <c r="M162" s="232" t="s">
        <v>1</v>
      </c>
      <c r="N162" s="233" t="s">
        <v>44</v>
      </c>
      <c r="O162" s="90"/>
      <c r="P162" s="234">
        <f>O162*H162</f>
        <v>0</v>
      </c>
      <c r="Q162" s="234">
        <v>0.0043800000000000002</v>
      </c>
      <c r="R162" s="234">
        <f>Q162*H162</f>
        <v>0.056239200000000003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160</v>
      </c>
      <c r="AT162" s="236" t="s">
        <v>155</v>
      </c>
      <c r="AU162" s="236" t="s">
        <v>88</v>
      </c>
      <c r="AY162" s="16" t="s">
        <v>153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88</v>
      </c>
      <c r="BK162" s="237">
        <f>ROUND(I162*H162,0)</f>
        <v>0</v>
      </c>
      <c r="BL162" s="16" t="s">
        <v>160</v>
      </c>
      <c r="BM162" s="236" t="s">
        <v>1438</v>
      </c>
    </row>
    <row r="163" s="13" customFormat="1">
      <c r="A163" s="13"/>
      <c r="B163" s="238"/>
      <c r="C163" s="239"/>
      <c r="D163" s="240" t="s">
        <v>162</v>
      </c>
      <c r="E163" s="241" t="s">
        <v>1</v>
      </c>
      <c r="F163" s="242" t="s">
        <v>1436</v>
      </c>
      <c r="G163" s="239"/>
      <c r="H163" s="243">
        <v>6.5999999999999996</v>
      </c>
      <c r="I163" s="244"/>
      <c r="J163" s="239"/>
      <c r="K163" s="239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162</v>
      </c>
      <c r="AU163" s="249" t="s">
        <v>88</v>
      </c>
      <c r="AV163" s="13" t="s">
        <v>88</v>
      </c>
      <c r="AW163" s="13" t="s">
        <v>33</v>
      </c>
      <c r="AX163" s="13" t="s">
        <v>78</v>
      </c>
      <c r="AY163" s="249" t="s">
        <v>153</v>
      </c>
    </row>
    <row r="164" s="13" customFormat="1">
      <c r="A164" s="13"/>
      <c r="B164" s="238"/>
      <c r="C164" s="239"/>
      <c r="D164" s="240" t="s">
        <v>162</v>
      </c>
      <c r="E164" s="241" t="s">
        <v>1</v>
      </c>
      <c r="F164" s="242" t="s">
        <v>1437</v>
      </c>
      <c r="G164" s="239"/>
      <c r="H164" s="243">
        <v>6.2400000000000002</v>
      </c>
      <c r="I164" s="244"/>
      <c r="J164" s="239"/>
      <c r="K164" s="239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162</v>
      </c>
      <c r="AU164" s="249" t="s">
        <v>88</v>
      </c>
      <c r="AV164" s="13" t="s">
        <v>88</v>
      </c>
      <c r="AW164" s="13" t="s">
        <v>33</v>
      </c>
      <c r="AX164" s="13" t="s">
        <v>78</v>
      </c>
      <c r="AY164" s="249" t="s">
        <v>153</v>
      </c>
    </row>
    <row r="165" s="2" customFormat="1" ht="24.15" customHeight="1">
      <c r="A165" s="37"/>
      <c r="B165" s="38"/>
      <c r="C165" s="225" t="s">
        <v>222</v>
      </c>
      <c r="D165" s="225" t="s">
        <v>155</v>
      </c>
      <c r="E165" s="226" t="s">
        <v>223</v>
      </c>
      <c r="F165" s="227" t="s">
        <v>224</v>
      </c>
      <c r="G165" s="228" t="s">
        <v>158</v>
      </c>
      <c r="H165" s="229">
        <v>180.69999999999999</v>
      </c>
      <c r="I165" s="230"/>
      <c r="J165" s="231">
        <f>ROUND(I165*H165,0)</f>
        <v>0</v>
      </c>
      <c r="K165" s="227" t="s">
        <v>159</v>
      </c>
      <c r="L165" s="43"/>
      <c r="M165" s="232" t="s">
        <v>1</v>
      </c>
      <c r="N165" s="233" t="s">
        <v>44</v>
      </c>
      <c r="O165" s="90"/>
      <c r="P165" s="234">
        <f>O165*H165</f>
        <v>0</v>
      </c>
      <c r="Q165" s="234">
        <v>0.00025000000000000001</v>
      </c>
      <c r="R165" s="234">
        <f>Q165*H165</f>
        <v>0.045175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160</v>
      </c>
      <c r="AT165" s="236" t="s">
        <v>155</v>
      </c>
      <c r="AU165" s="236" t="s">
        <v>88</v>
      </c>
      <c r="AY165" s="16" t="s">
        <v>153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88</v>
      </c>
      <c r="BK165" s="237">
        <f>ROUND(I165*H165,0)</f>
        <v>0</v>
      </c>
      <c r="BL165" s="16" t="s">
        <v>160</v>
      </c>
      <c r="BM165" s="236" t="s">
        <v>1439</v>
      </c>
    </row>
    <row r="166" s="13" customFormat="1">
      <c r="A166" s="13"/>
      <c r="B166" s="238"/>
      <c r="C166" s="239"/>
      <c r="D166" s="240" t="s">
        <v>162</v>
      </c>
      <c r="E166" s="241" t="s">
        <v>1</v>
      </c>
      <c r="F166" s="242" t="s">
        <v>1440</v>
      </c>
      <c r="G166" s="239"/>
      <c r="H166" s="243">
        <v>160.38</v>
      </c>
      <c r="I166" s="244"/>
      <c r="J166" s="239"/>
      <c r="K166" s="239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162</v>
      </c>
      <c r="AU166" s="249" t="s">
        <v>88</v>
      </c>
      <c r="AV166" s="13" t="s">
        <v>88</v>
      </c>
      <c r="AW166" s="13" t="s">
        <v>33</v>
      </c>
      <c r="AX166" s="13" t="s">
        <v>78</v>
      </c>
      <c r="AY166" s="249" t="s">
        <v>153</v>
      </c>
    </row>
    <row r="167" s="13" customFormat="1">
      <c r="A167" s="13"/>
      <c r="B167" s="238"/>
      <c r="C167" s="239"/>
      <c r="D167" s="240" t="s">
        <v>162</v>
      </c>
      <c r="E167" s="241" t="s">
        <v>1</v>
      </c>
      <c r="F167" s="242" t="s">
        <v>1436</v>
      </c>
      <c r="G167" s="239"/>
      <c r="H167" s="243">
        <v>6.5999999999999996</v>
      </c>
      <c r="I167" s="244"/>
      <c r="J167" s="239"/>
      <c r="K167" s="239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162</v>
      </c>
      <c r="AU167" s="249" t="s">
        <v>88</v>
      </c>
      <c r="AV167" s="13" t="s">
        <v>88</v>
      </c>
      <c r="AW167" s="13" t="s">
        <v>33</v>
      </c>
      <c r="AX167" s="13" t="s">
        <v>78</v>
      </c>
      <c r="AY167" s="249" t="s">
        <v>153</v>
      </c>
    </row>
    <row r="168" s="13" customFormat="1">
      <c r="A168" s="13"/>
      <c r="B168" s="238"/>
      <c r="C168" s="239"/>
      <c r="D168" s="240" t="s">
        <v>162</v>
      </c>
      <c r="E168" s="241" t="s">
        <v>1</v>
      </c>
      <c r="F168" s="242" t="s">
        <v>1441</v>
      </c>
      <c r="G168" s="239"/>
      <c r="H168" s="243">
        <v>4.4400000000000004</v>
      </c>
      <c r="I168" s="244"/>
      <c r="J168" s="239"/>
      <c r="K168" s="239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162</v>
      </c>
      <c r="AU168" s="249" t="s">
        <v>88</v>
      </c>
      <c r="AV168" s="13" t="s">
        <v>88</v>
      </c>
      <c r="AW168" s="13" t="s">
        <v>33</v>
      </c>
      <c r="AX168" s="13" t="s">
        <v>78</v>
      </c>
      <c r="AY168" s="249" t="s">
        <v>153</v>
      </c>
    </row>
    <row r="169" s="13" customFormat="1">
      <c r="A169" s="13"/>
      <c r="B169" s="238"/>
      <c r="C169" s="239"/>
      <c r="D169" s="240" t="s">
        <v>162</v>
      </c>
      <c r="E169" s="241" t="s">
        <v>1</v>
      </c>
      <c r="F169" s="242" t="s">
        <v>1442</v>
      </c>
      <c r="G169" s="239"/>
      <c r="H169" s="243">
        <v>3.04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162</v>
      </c>
      <c r="AU169" s="249" t="s">
        <v>88</v>
      </c>
      <c r="AV169" s="13" t="s">
        <v>88</v>
      </c>
      <c r="AW169" s="13" t="s">
        <v>33</v>
      </c>
      <c r="AX169" s="13" t="s">
        <v>78</v>
      </c>
      <c r="AY169" s="249" t="s">
        <v>153</v>
      </c>
    </row>
    <row r="170" s="13" customFormat="1">
      <c r="A170" s="13"/>
      <c r="B170" s="238"/>
      <c r="C170" s="239"/>
      <c r="D170" s="240" t="s">
        <v>162</v>
      </c>
      <c r="E170" s="241" t="s">
        <v>1</v>
      </c>
      <c r="F170" s="242" t="s">
        <v>1437</v>
      </c>
      <c r="G170" s="239"/>
      <c r="H170" s="243">
        <v>6.2400000000000002</v>
      </c>
      <c r="I170" s="244"/>
      <c r="J170" s="239"/>
      <c r="K170" s="239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162</v>
      </c>
      <c r="AU170" s="249" t="s">
        <v>88</v>
      </c>
      <c r="AV170" s="13" t="s">
        <v>88</v>
      </c>
      <c r="AW170" s="13" t="s">
        <v>33</v>
      </c>
      <c r="AX170" s="13" t="s">
        <v>78</v>
      </c>
      <c r="AY170" s="249" t="s">
        <v>153</v>
      </c>
    </row>
    <row r="171" s="2" customFormat="1" ht="49.05" customHeight="1">
      <c r="A171" s="37"/>
      <c r="B171" s="38"/>
      <c r="C171" s="225" t="s">
        <v>9</v>
      </c>
      <c r="D171" s="225" t="s">
        <v>155</v>
      </c>
      <c r="E171" s="226" t="s">
        <v>228</v>
      </c>
      <c r="F171" s="227" t="s">
        <v>229</v>
      </c>
      <c r="G171" s="228" t="s">
        <v>158</v>
      </c>
      <c r="H171" s="229">
        <v>164.81999999999999</v>
      </c>
      <c r="I171" s="230"/>
      <c r="J171" s="231">
        <f>ROUND(I171*H171,0)</f>
        <v>0</v>
      </c>
      <c r="K171" s="227" t="s">
        <v>159</v>
      </c>
      <c r="L171" s="43"/>
      <c r="M171" s="232" t="s">
        <v>1</v>
      </c>
      <c r="N171" s="233" t="s">
        <v>44</v>
      </c>
      <c r="O171" s="90"/>
      <c r="P171" s="234">
        <f>O171*H171</f>
        <v>0</v>
      </c>
      <c r="Q171" s="234">
        <v>0.011390000000000001</v>
      </c>
      <c r="R171" s="234">
        <f>Q171*H171</f>
        <v>1.8772998000000001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160</v>
      </c>
      <c r="AT171" s="236" t="s">
        <v>155</v>
      </c>
      <c r="AU171" s="236" t="s">
        <v>88</v>
      </c>
      <c r="AY171" s="16" t="s">
        <v>153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88</v>
      </c>
      <c r="BK171" s="237">
        <f>ROUND(I171*H171,0)</f>
        <v>0</v>
      </c>
      <c r="BL171" s="16" t="s">
        <v>160</v>
      </c>
      <c r="BM171" s="236" t="s">
        <v>1443</v>
      </c>
    </row>
    <row r="172" s="13" customFormat="1">
      <c r="A172" s="13"/>
      <c r="B172" s="238"/>
      <c r="C172" s="239"/>
      <c r="D172" s="240" t="s">
        <v>162</v>
      </c>
      <c r="E172" s="241" t="s">
        <v>1</v>
      </c>
      <c r="F172" s="242" t="s">
        <v>1440</v>
      </c>
      <c r="G172" s="239"/>
      <c r="H172" s="243">
        <v>160.38</v>
      </c>
      <c r="I172" s="244"/>
      <c r="J172" s="239"/>
      <c r="K172" s="239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162</v>
      </c>
      <c r="AU172" s="249" t="s">
        <v>88</v>
      </c>
      <c r="AV172" s="13" t="s">
        <v>88</v>
      </c>
      <c r="AW172" s="13" t="s">
        <v>33</v>
      </c>
      <c r="AX172" s="13" t="s">
        <v>78</v>
      </c>
      <c r="AY172" s="249" t="s">
        <v>153</v>
      </c>
    </row>
    <row r="173" s="13" customFormat="1">
      <c r="A173" s="13"/>
      <c r="B173" s="238"/>
      <c r="C173" s="239"/>
      <c r="D173" s="240" t="s">
        <v>162</v>
      </c>
      <c r="E173" s="241" t="s">
        <v>1</v>
      </c>
      <c r="F173" s="242" t="s">
        <v>1441</v>
      </c>
      <c r="G173" s="239"/>
      <c r="H173" s="243">
        <v>4.4400000000000004</v>
      </c>
      <c r="I173" s="244"/>
      <c r="J173" s="239"/>
      <c r="K173" s="239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162</v>
      </c>
      <c r="AU173" s="249" t="s">
        <v>88</v>
      </c>
      <c r="AV173" s="13" t="s">
        <v>88</v>
      </c>
      <c r="AW173" s="13" t="s">
        <v>33</v>
      </c>
      <c r="AX173" s="13" t="s">
        <v>78</v>
      </c>
      <c r="AY173" s="249" t="s">
        <v>153</v>
      </c>
    </row>
    <row r="174" s="2" customFormat="1" ht="24.15" customHeight="1">
      <c r="A174" s="37"/>
      <c r="B174" s="38"/>
      <c r="C174" s="250" t="s">
        <v>231</v>
      </c>
      <c r="D174" s="250" t="s">
        <v>232</v>
      </c>
      <c r="E174" s="251" t="s">
        <v>233</v>
      </c>
      <c r="F174" s="252" t="s">
        <v>234</v>
      </c>
      <c r="G174" s="253" t="s">
        <v>158</v>
      </c>
      <c r="H174" s="254">
        <v>173.06100000000001</v>
      </c>
      <c r="I174" s="255"/>
      <c r="J174" s="256">
        <f>ROUND(I174*H174,0)</f>
        <v>0</v>
      </c>
      <c r="K174" s="252" t="s">
        <v>159</v>
      </c>
      <c r="L174" s="257"/>
      <c r="M174" s="258" t="s">
        <v>1</v>
      </c>
      <c r="N174" s="259" t="s">
        <v>44</v>
      </c>
      <c r="O174" s="90"/>
      <c r="P174" s="234">
        <f>O174*H174</f>
        <v>0</v>
      </c>
      <c r="Q174" s="234">
        <v>0.0089999999999999993</v>
      </c>
      <c r="R174" s="234">
        <f>Q174*H174</f>
        <v>1.5575489999999999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191</v>
      </c>
      <c r="AT174" s="236" t="s">
        <v>232</v>
      </c>
      <c r="AU174" s="236" t="s">
        <v>88</v>
      </c>
      <c r="AY174" s="16" t="s">
        <v>153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88</v>
      </c>
      <c r="BK174" s="237">
        <f>ROUND(I174*H174,0)</f>
        <v>0</v>
      </c>
      <c r="BL174" s="16" t="s">
        <v>160</v>
      </c>
      <c r="BM174" s="236" t="s">
        <v>1444</v>
      </c>
    </row>
    <row r="175" s="13" customFormat="1">
      <c r="A175" s="13"/>
      <c r="B175" s="238"/>
      <c r="C175" s="239"/>
      <c r="D175" s="240" t="s">
        <v>162</v>
      </c>
      <c r="E175" s="241" t="s">
        <v>1</v>
      </c>
      <c r="F175" s="242" t="s">
        <v>1445</v>
      </c>
      <c r="G175" s="239"/>
      <c r="H175" s="243">
        <v>168.399</v>
      </c>
      <c r="I175" s="244"/>
      <c r="J175" s="239"/>
      <c r="K175" s="239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162</v>
      </c>
      <c r="AU175" s="249" t="s">
        <v>88</v>
      </c>
      <c r="AV175" s="13" t="s">
        <v>88</v>
      </c>
      <c r="AW175" s="13" t="s">
        <v>33</v>
      </c>
      <c r="AX175" s="13" t="s">
        <v>78</v>
      </c>
      <c r="AY175" s="249" t="s">
        <v>153</v>
      </c>
    </row>
    <row r="176" s="13" customFormat="1">
      <c r="A176" s="13"/>
      <c r="B176" s="238"/>
      <c r="C176" s="239"/>
      <c r="D176" s="240" t="s">
        <v>162</v>
      </c>
      <c r="E176" s="241" t="s">
        <v>1</v>
      </c>
      <c r="F176" s="242" t="s">
        <v>1446</v>
      </c>
      <c r="G176" s="239"/>
      <c r="H176" s="243">
        <v>4.6619999999999999</v>
      </c>
      <c r="I176" s="244"/>
      <c r="J176" s="239"/>
      <c r="K176" s="239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162</v>
      </c>
      <c r="AU176" s="249" t="s">
        <v>88</v>
      </c>
      <c r="AV176" s="13" t="s">
        <v>88</v>
      </c>
      <c r="AW176" s="13" t="s">
        <v>33</v>
      </c>
      <c r="AX176" s="13" t="s">
        <v>78</v>
      </c>
      <c r="AY176" s="249" t="s">
        <v>153</v>
      </c>
    </row>
    <row r="177" s="2" customFormat="1" ht="49.05" customHeight="1">
      <c r="A177" s="37"/>
      <c r="B177" s="38"/>
      <c r="C177" s="225" t="s">
        <v>237</v>
      </c>
      <c r="D177" s="225" t="s">
        <v>155</v>
      </c>
      <c r="E177" s="226" t="s">
        <v>238</v>
      </c>
      <c r="F177" s="227" t="s">
        <v>239</v>
      </c>
      <c r="G177" s="228" t="s">
        <v>158</v>
      </c>
      <c r="H177" s="229">
        <v>3.04</v>
      </c>
      <c r="I177" s="230"/>
      <c r="J177" s="231">
        <f>ROUND(I177*H177,0)</f>
        <v>0</v>
      </c>
      <c r="K177" s="227" t="s">
        <v>159</v>
      </c>
      <c r="L177" s="43"/>
      <c r="M177" s="232" t="s">
        <v>1</v>
      </c>
      <c r="N177" s="233" t="s">
        <v>44</v>
      </c>
      <c r="O177" s="90"/>
      <c r="P177" s="234">
        <f>O177*H177</f>
        <v>0</v>
      </c>
      <c r="Q177" s="234">
        <v>0.011599999999999999</v>
      </c>
      <c r="R177" s="234">
        <f>Q177*H177</f>
        <v>0.035263999999999997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160</v>
      </c>
      <c r="AT177" s="236" t="s">
        <v>155</v>
      </c>
      <c r="AU177" s="236" t="s">
        <v>88</v>
      </c>
      <c r="AY177" s="16" t="s">
        <v>153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88</v>
      </c>
      <c r="BK177" s="237">
        <f>ROUND(I177*H177,0)</f>
        <v>0</v>
      </c>
      <c r="BL177" s="16" t="s">
        <v>160</v>
      </c>
      <c r="BM177" s="236" t="s">
        <v>1447</v>
      </c>
    </row>
    <row r="178" s="13" customFormat="1">
      <c r="A178" s="13"/>
      <c r="B178" s="238"/>
      <c r="C178" s="239"/>
      <c r="D178" s="240" t="s">
        <v>162</v>
      </c>
      <c r="E178" s="241" t="s">
        <v>1</v>
      </c>
      <c r="F178" s="242" t="s">
        <v>1442</v>
      </c>
      <c r="G178" s="239"/>
      <c r="H178" s="243">
        <v>3.04</v>
      </c>
      <c r="I178" s="244"/>
      <c r="J178" s="239"/>
      <c r="K178" s="239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162</v>
      </c>
      <c r="AU178" s="249" t="s">
        <v>88</v>
      </c>
      <c r="AV178" s="13" t="s">
        <v>88</v>
      </c>
      <c r="AW178" s="13" t="s">
        <v>33</v>
      </c>
      <c r="AX178" s="13" t="s">
        <v>78</v>
      </c>
      <c r="AY178" s="249" t="s">
        <v>153</v>
      </c>
    </row>
    <row r="179" s="2" customFormat="1" ht="24.15" customHeight="1">
      <c r="A179" s="37"/>
      <c r="B179" s="38"/>
      <c r="C179" s="250" t="s">
        <v>242</v>
      </c>
      <c r="D179" s="250" t="s">
        <v>232</v>
      </c>
      <c r="E179" s="251" t="s">
        <v>243</v>
      </c>
      <c r="F179" s="252" t="s">
        <v>244</v>
      </c>
      <c r="G179" s="253" t="s">
        <v>158</v>
      </c>
      <c r="H179" s="254">
        <v>3.1920000000000002</v>
      </c>
      <c r="I179" s="255"/>
      <c r="J179" s="256">
        <f>ROUND(I179*H179,0)</f>
        <v>0</v>
      </c>
      <c r="K179" s="252" t="s">
        <v>159</v>
      </c>
      <c r="L179" s="257"/>
      <c r="M179" s="258" t="s">
        <v>1</v>
      </c>
      <c r="N179" s="259" t="s">
        <v>44</v>
      </c>
      <c r="O179" s="90"/>
      <c r="P179" s="234">
        <f>O179*H179</f>
        <v>0</v>
      </c>
      <c r="Q179" s="234">
        <v>0.0135</v>
      </c>
      <c r="R179" s="234">
        <f>Q179*H179</f>
        <v>0.043091999999999998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191</v>
      </c>
      <c r="AT179" s="236" t="s">
        <v>232</v>
      </c>
      <c r="AU179" s="236" t="s">
        <v>88</v>
      </c>
      <c r="AY179" s="16" t="s">
        <v>153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88</v>
      </c>
      <c r="BK179" s="237">
        <f>ROUND(I179*H179,0)</f>
        <v>0</v>
      </c>
      <c r="BL179" s="16" t="s">
        <v>160</v>
      </c>
      <c r="BM179" s="236" t="s">
        <v>1448</v>
      </c>
    </row>
    <row r="180" s="13" customFormat="1">
      <c r="A180" s="13"/>
      <c r="B180" s="238"/>
      <c r="C180" s="239"/>
      <c r="D180" s="240" t="s">
        <v>162</v>
      </c>
      <c r="E180" s="241" t="s">
        <v>1</v>
      </c>
      <c r="F180" s="242" t="s">
        <v>1449</v>
      </c>
      <c r="G180" s="239"/>
      <c r="H180" s="243">
        <v>3.1920000000000002</v>
      </c>
      <c r="I180" s="244"/>
      <c r="J180" s="239"/>
      <c r="K180" s="239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162</v>
      </c>
      <c r="AU180" s="249" t="s">
        <v>88</v>
      </c>
      <c r="AV180" s="13" t="s">
        <v>88</v>
      </c>
      <c r="AW180" s="13" t="s">
        <v>33</v>
      </c>
      <c r="AX180" s="13" t="s">
        <v>78</v>
      </c>
      <c r="AY180" s="249" t="s">
        <v>153</v>
      </c>
    </row>
    <row r="181" s="2" customFormat="1" ht="37.8" customHeight="1">
      <c r="A181" s="37"/>
      <c r="B181" s="38"/>
      <c r="C181" s="225" t="s">
        <v>247</v>
      </c>
      <c r="D181" s="225" t="s">
        <v>155</v>
      </c>
      <c r="E181" s="226" t="s">
        <v>248</v>
      </c>
      <c r="F181" s="227" t="s">
        <v>249</v>
      </c>
      <c r="G181" s="228" t="s">
        <v>158</v>
      </c>
      <c r="H181" s="229">
        <v>167.86000000000001</v>
      </c>
      <c r="I181" s="230"/>
      <c r="J181" s="231">
        <f>ROUND(I181*H181,0)</f>
        <v>0</v>
      </c>
      <c r="K181" s="227" t="s">
        <v>159</v>
      </c>
      <c r="L181" s="43"/>
      <c r="M181" s="232" t="s">
        <v>1</v>
      </c>
      <c r="N181" s="233" t="s">
        <v>44</v>
      </c>
      <c r="O181" s="90"/>
      <c r="P181" s="234">
        <f>O181*H181</f>
        <v>0</v>
      </c>
      <c r="Q181" s="234">
        <v>0.00010000000000000001</v>
      </c>
      <c r="R181" s="234">
        <f>Q181*H181</f>
        <v>0.016786000000000002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160</v>
      </c>
      <c r="AT181" s="236" t="s">
        <v>155</v>
      </c>
      <c r="AU181" s="236" t="s">
        <v>88</v>
      </c>
      <c r="AY181" s="16" t="s">
        <v>153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88</v>
      </c>
      <c r="BK181" s="237">
        <f>ROUND(I181*H181,0)</f>
        <v>0</v>
      </c>
      <c r="BL181" s="16" t="s">
        <v>160</v>
      </c>
      <c r="BM181" s="236" t="s">
        <v>1450</v>
      </c>
    </row>
    <row r="182" s="13" customFormat="1">
      <c r="A182" s="13"/>
      <c r="B182" s="238"/>
      <c r="C182" s="239"/>
      <c r="D182" s="240" t="s">
        <v>162</v>
      </c>
      <c r="E182" s="241" t="s">
        <v>1</v>
      </c>
      <c r="F182" s="242" t="s">
        <v>1451</v>
      </c>
      <c r="G182" s="239"/>
      <c r="H182" s="243">
        <v>167.86000000000001</v>
      </c>
      <c r="I182" s="244"/>
      <c r="J182" s="239"/>
      <c r="K182" s="239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162</v>
      </c>
      <c r="AU182" s="249" t="s">
        <v>88</v>
      </c>
      <c r="AV182" s="13" t="s">
        <v>88</v>
      </c>
      <c r="AW182" s="13" t="s">
        <v>33</v>
      </c>
      <c r="AX182" s="13" t="s">
        <v>78</v>
      </c>
      <c r="AY182" s="249" t="s">
        <v>153</v>
      </c>
    </row>
    <row r="183" s="2" customFormat="1" ht="24.15" customHeight="1">
      <c r="A183" s="37"/>
      <c r="B183" s="38"/>
      <c r="C183" s="225" t="s">
        <v>252</v>
      </c>
      <c r="D183" s="225" t="s">
        <v>155</v>
      </c>
      <c r="E183" s="226" t="s">
        <v>253</v>
      </c>
      <c r="F183" s="227" t="s">
        <v>254</v>
      </c>
      <c r="G183" s="228" t="s">
        <v>158</v>
      </c>
      <c r="H183" s="229">
        <v>174.09999999999999</v>
      </c>
      <c r="I183" s="230"/>
      <c r="J183" s="231">
        <f>ROUND(I183*H183,0)</f>
        <v>0</v>
      </c>
      <c r="K183" s="227" t="s">
        <v>159</v>
      </c>
      <c r="L183" s="43"/>
      <c r="M183" s="232" t="s">
        <v>1</v>
      </c>
      <c r="N183" s="233" t="s">
        <v>44</v>
      </c>
      <c r="O183" s="90"/>
      <c r="P183" s="234">
        <f>O183*H183</f>
        <v>0</v>
      </c>
      <c r="Q183" s="234">
        <v>0.0048599999999999997</v>
      </c>
      <c r="R183" s="234">
        <f>Q183*H183</f>
        <v>0.84612599999999993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160</v>
      </c>
      <c r="AT183" s="236" t="s">
        <v>155</v>
      </c>
      <c r="AU183" s="236" t="s">
        <v>88</v>
      </c>
      <c r="AY183" s="16" t="s">
        <v>153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88</v>
      </c>
      <c r="BK183" s="237">
        <f>ROUND(I183*H183,0)</f>
        <v>0</v>
      </c>
      <c r="BL183" s="16" t="s">
        <v>160</v>
      </c>
      <c r="BM183" s="236" t="s">
        <v>1452</v>
      </c>
    </row>
    <row r="184" s="13" customFormat="1">
      <c r="A184" s="13"/>
      <c r="B184" s="238"/>
      <c r="C184" s="239"/>
      <c r="D184" s="240" t="s">
        <v>162</v>
      </c>
      <c r="E184" s="241" t="s">
        <v>1</v>
      </c>
      <c r="F184" s="242" t="s">
        <v>1440</v>
      </c>
      <c r="G184" s="239"/>
      <c r="H184" s="243">
        <v>160.38</v>
      </c>
      <c r="I184" s="244"/>
      <c r="J184" s="239"/>
      <c r="K184" s="239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162</v>
      </c>
      <c r="AU184" s="249" t="s">
        <v>88</v>
      </c>
      <c r="AV184" s="13" t="s">
        <v>88</v>
      </c>
      <c r="AW184" s="13" t="s">
        <v>33</v>
      </c>
      <c r="AX184" s="13" t="s">
        <v>78</v>
      </c>
      <c r="AY184" s="249" t="s">
        <v>153</v>
      </c>
    </row>
    <row r="185" s="13" customFormat="1">
      <c r="A185" s="13"/>
      <c r="B185" s="238"/>
      <c r="C185" s="239"/>
      <c r="D185" s="240" t="s">
        <v>162</v>
      </c>
      <c r="E185" s="241" t="s">
        <v>1</v>
      </c>
      <c r="F185" s="242" t="s">
        <v>1441</v>
      </c>
      <c r="G185" s="239"/>
      <c r="H185" s="243">
        <v>4.4400000000000004</v>
      </c>
      <c r="I185" s="244"/>
      <c r="J185" s="239"/>
      <c r="K185" s="239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162</v>
      </c>
      <c r="AU185" s="249" t="s">
        <v>88</v>
      </c>
      <c r="AV185" s="13" t="s">
        <v>88</v>
      </c>
      <c r="AW185" s="13" t="s">
        <v>33</v>
      </c>
      <c r="AX185" s="13" t="s">
        <v>78</v>
      </c>
      <c r="AY185" s="249" t="s">
        <v>153</v>
      </c>
    </row>
    <row r="186" s="13" customFormat="1">
      <c r="A186" s="13"/>
      <c r="B186" s="238"/>
      <c r="C186" s="239"/>
      <c r="D186" s="240" t="s">
        <v>162</v>
      </c>
      <c r="E186" s="241" t="s">
        <v>1</v>
      </c>
      <c r="F186" s="242" t="s">
        <v>1442</v>
      </c>
      <c r="G186" s="239"/>
      <c r="H186" s="243">
        <v>3.04</v>
      </c>
      <c r="I186" s="244"/>
      <c r="J186" s="239"/>
      <c r="K186" s="239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162</v>
      </c>
      <c r="AU186" s="249" t="s">
        <v>88</v>
      </c>
      <c r="AV186" s="13" t="s">
        <v>88</v>
      </c>
      <c r="AW186" s="13" t="s">
        <v>33</v>
      </c>
      <c r="AX186" s="13" t="s">
        <v>78</v>
      </c>
      <c r="AY186" s="249" t="s">
        <v>153</v>
      </c>
    </row>
    <row r="187" s="13" customFormat="1">
      <c r="A187" s="13"/>
      <c r="B187" s="238"/>
      <c r="C187" s="239"/>
      <c r="D187" s="240" t="s">
        <v>162</v>
      </c>
      <c r="E187" s="241" t="s">
        <v>1</v>
      </c>
      <c r="F187" s="242" t="s">
        <v>1437</v>
      </c>
      <c r="G187" s="239"/>
      <c r="H187" s="243">
        <v>6.2400000000000002</v>
      </c>
      <c r="I187" s="244"/>
      <c r="J187" s="239"/>
      <c r="K187" s="239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162</v>
      </c>
      <c r="AU187" s="249" t="s">
        <v>88</v>
      </c>
      <c r="AV187" s="13" t="s">
        <v>88</v>
      </c>
      <c r="AW187" s="13" t="s">
        <v>33</v>
      </c>
      <c r="AX187" s="13" t="s">
        <v>78</v>
      </c>
      <c r="AY187" s="249" t="s">
        <v>153</v>
      </c>
    </row>
    <row r="188" s="2" customFormat="1" ht="24.15" customHeight="1">
      <c r="A188" s="37"/>
      <c r="B188" s="38"/>
      <c r="C188" s="225" t="s">
        <v>7</v>
      </c>
      <c r="D188" s="225" t="s">
        <v>155</v>
      </c>
      <c r="E188" s="226" t="s">
        <v>256</v>
      </c>
      <c r="F188" s="227" t="s">
        <v>257</v>
      </c>
      <c r="G188" s="228" t="s">
        <v>158</v>
      </c>
      <c r="H188" s="229">
        <v>170.02000000000001</v>
      </c>
      <c r="I188" s="230"/>
      <c r="J188" s="231">
        <f>ROUND(I188*H188,0)</f>
        <v>0</v>
      </c>
      <c r="K188" s="227" t="s">
        <v>159</v>
      </c>
      <c r="L188" s="43"/>
      <c r="M188" s="232" t="s">
        <v>1</v>
      </c>
      <c r="N188" s="233" t="s">
        <v>44</v>
      </c>
      <c r="O188" s="90"/>
      <c r="P188" s="234">
        <f>O188*H188</f>
        <v>0</v>
      </c>
      <c r="Q188" s="234">
        <v>0.0033600000000000001</v>
      </c>
      <c r="R188" s="234">
        <f>Q188*H188</f>
        <v>0.57126720000000009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160</v>
      </c>
      <c r="AT188" s="236" t="s">
        <v>155</v>
      </c>
      <c r="AU188" s="236" t="s">
        <v>88</v>
      </c>
      <c r="AY188" s="16" t="s">
        <v>153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88</v>
      </c>
      <c r="BK188" s="237">
        <f>ROUND(I188*H188,0)</f>
        <v>0</v>
      </c>
      <c r="BL188" s="16" t="s">
        <v>160</v>
      </c>
      <c r="BM188" s="236" t="s">
        <v>1453</v>
      </c>
    </row>
    <row r="189" s="13" customFormat="1">
      <c r="A189" s="13"/>
      <c r="B189" s="238"/>
      <c r="C189" s="239"/>
      <c r="D189" s="240" t="s">
        <v>162</v>
      </c>
      <c r="E189" s="241" t="s">
        <v>1</v>
      </c>
      <c r="F189" s="242" t="s">
        <v>1440</v>
      </c>
      <c r="G189" s="239"/>
      <c r="H189" s="243">
        <v>160.38</v>
      </c>
      <c r="I189" s="244"/>
      <c r="J189" s="239"/>
      <c r="K189" s="239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162</v>
      </c>
      <c r="AU189" s="249" t="s">
        <v>88</v>
      </c>
      <c r="AV189" s="13" t="s">
        <v>88</v>
      </c>
      <c r="AW189" s="13" t="s">
        <v>33</v>
      </c>
      <c r="AX189" s="13" t="s">
        <v>78</v>
      </c>
      <c r="AY189" s="249" t="s">
        <v>153</v>
      </c>
    </row>
    <row r="190" s="13" customFormat="1">
      <c r="A190" s="13"/>
      <c r="B190" s="238"/>
      <c r="C190" s="239"/>
      <c r="D190" s="240" t="s">
        <v>162</v>
      </c>
      <c r="E190" s="241" t="s">
        <v>1</v>
      </c>
      <c r="F190" s="242" t="s">
        <v>1436</v>
      </c>
      <c r="G190" s="239"/>
      <c r="H190" s="243">
        <v>6.5999999999999996</v>
      </c>
      <c r="I190" s="244"/>
      <c r="J190" s="239"/>
      <c r="K190" s="239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162</v>
      </c>
      <c r="AU190" s="249" t="s">
        <v>88</v>
      </c>
      <c r="AV190" s="13" t="s">
        <v>88</v>
      </c>
      <c r="AW190" s="13" t="s">
        <v>33</v>
      </c>
      <c r="AX190" s="13" t="s">
        <v>78</v>
      </c>
      <c r="AY190" s="249" t="s">
        <v>153</v>
      </c>
    </row>
    <row r="191" s="13" customFormat="1">
      <c r="A191" s="13"/>
      <c r="B191" s="238"/>
      <c r="C191" s="239"/>
      <c r="D191" s="240" t="s">
        <v>162</v>
      </c>
      <c r="E191" s="241" t="s">
        <v>1</v>
      </c>
      <c r="F191" s="242" t="s">
        <v>1442</v>
      </c>
      <c r="G191" s="239"/>
      <c r="H191" s="243">
        <v>3.04</v>
      </c>
      <c r="I191" s="244"/>
      <c r="J191" s="239"/>
      <c r="K191" s="239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162</v>
      </c>
      <c r="AU191" s="249" t="s">
        <v>88</v>
      </c>
      <c r="AV191" s="13" t="s">
        <v>88</v>
      </c>
      <c r="AW191" s="13" t="s">
        <v>33</v>
      </c>
      <c r="AX191" s="13" t="s">
        <v>78</v>
      </c>
      <c r="AY191" s="249" t="s">
        <v>153</v>
      </c>
    </row>
    <row r="192" s="2" customFormat="1" ht="16.5" customHeight="1">
      <c r="A192" s="37"/>
      <c r="B192" s="38"/>
      <c r="C192" s="225" t="s">
        <v>259</v>
      </c>
      <c r="D192" s="225" t="s">
        <v>155</v>
      </c>
      <c r="E192" s="226" t="s">
        <v>260</v>
      </c>
      <c r="F192" s="227" t="s">
        <v>261</v>
      </c>
      <c r="G192" s="228" t="s">
        <v>158</v>
      </c>
      <c r="H192" s="229">
        <v>14.353999999999999</v>
      </c>
      <c r="I192" s="230"/>
      <c r="J192" s="231">
        <f>ROUND(I192*H192,0)</f>
        <v>0</v>
      </c>
      <c r="K192" s="227" t="s">
        <v>159</v>
      </c>
      <c r="L192" s="43"/>
      <c r="M192" s="232" t="s">
        <v>1</v>
      </c>
      <c r="N192" s="233" t="s">
        <v>44</v>
      </c>
      <c r="O192" s="90"/>
      <c r="P192" s="234">
        <f>O192*H192</f>
        <v>0</v>
      </c>
      <c r="Q192" s="234">
        <v>0.00025999999999999998</v>
      </c>
      <c r="R192" s="234">
        <f>Q192*H192</f>
        <v>0.0037320399999999994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160</v>
      </c>
      <c r="AT192" s="236" t="s">
        <v>155</v>
      </c>
      <c r="AU192" s="236" t="s">
        <v>88</v>
      </c>
      <c r="AY192" s="16" t="s">
        <v>153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88</v>
      </c>
      <c r="BK192" s="237">
        <f>ROUND(I192*H192,0)</f>
        <v>0</v>
      </c>
      <c r="BL192" s="16" t="s">
        <v>160</v>
      </c>
      <c r="BM192" s="236" t="s">
        <v>1454</v>
      </c>
    </row>
    <row r="193" s="13" customFormat="1">
      <c r="A193" s="13"/>
      <c r="B193" s="238"/>
      <c r="C193" s="239"/>
      <c r="D193" s="240" t="s">
        <v>162</v>
      </c>
      <c r="E193" s="241" t="s">
        <v>1</v>
      </c>
      <c r="F193" s="242" t="s">
        <v>1455</v>
      </c>
      <c r="G193" s="239"/>
      <c r="H193" s="243">
        <v>1.8740000000000001</v>
      </c>
      <c r="I193" s="244"/>
      <c r="J193" s="239"/>
      <c r="K193" s="239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162</v>
      </c>
      <c r="AU193" s="249" t="s">
        <v>88</v>
      </c>
      <c r="AV193" s="13" t="s">
        <v>88</v>
      </c>
      <c r="AW193" s="13" t="s">
        <v>33</v>
      </c>
      <c r="AX193" s="13" t="s">
        <v>78</v>
      </c>
      <c r="AY193" s="249" t="s">
        <v>153</v>
      </c>
    </row>
    <row r="194" s="13" customFormat="1">
      <c r="A194" s="13"/>
      <c r="B194" s="238"/>
      <c r="C194" s="239"/>
      <c r="D194" s="240" t="s">
        <v>162</v>
      </c>
      <c r="E194" s="241" t="s">
        <v>1</v>
      </c>
      <c r="F194" s="242" t="s">
        <v>1456</v>
      </c>
      <c r="G194" s="239"/>
      <c r="H194" s="243">
        <v>12.48</v>
      </c>
      <c r="I194" s="244"/>
      <c r="J194" s="239"/>
      <c r="K194" s="239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162</v>
      </c>
      <c r="AU194" s="249" t="s">
        <v>88</v>
      </c>
      <c r="AV194" s="13" t="s">
        <v>88</v>
      </c>
      <c r="AW194" s="13" t="s">
        <v>33</v>
      </c>
      <c r="AX194" s="13" t="s">
        <v>78</v>
      </c>
      <c r="AY194" s="249" t="s">
        <v>153</v>
      </c>
    </row>
    <row r="195" s="2" customFormat="1" ht="24.15" customHeight="1">
      <c r="A195" s="37"/>
      <c r="B195" s="38"/>
      <c r="C195" s="225" t="s">
        <v>265</v>
      </c>
      <c r="D195" s="225" t="s">
        <v>155</v>
      </c>
      <c r="E195" s="226" t="s">
        <v>266</v>
      </c>
      <c r="F195" s="227" t="s">
        <v>267</v>
      </c>
      <c r="G195" s="228" t="s">
        <v>158</v>
      </c>
      <c r="H195" s="229">
        <v>14.353999999999999</v>
      </c>
      <c r="I195" s="230"/>
      <c r="J195" s="231">
        <f>ROUND(I195*H195,0)</f>
        <v>0</v>
      </c>
      <c r="K195" s="227" t="s">
        <v>159</v>
      </c>
      <c r="L195" s="43"/>
      <c r="M195" s="232" t="s">
        <v>1</v>
      </c>
      <c r="N195" s="233" t="s">
        <v>44</v>
      </c>
      <c r="O195" s="90"/>
      <c r="P195" s="234">
        <f>O195*H195</f>
        <v>0</v>
      </c>
      <c r="Q195" s="234">
        <v>0.0043800000000000002</v>
      </c>
      <c r="R195" s="234">
        <f>Q195*H195</f>
        <v>0.062870519999999999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160</v>
      </c>
      <c r="AT195" s="236" t="s">
        <v>155</v>
      </c>
      <c r="AU195" s="236" t="s">
        <v>88</v>
      </c>
      <c r="AY195" s="16" t="s">
        <v>153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88</v>
      </c>
      <c r="BK195" s="237">
        <f>ROUND(I195*H195,0)</f>
        <v>0</v>
      </c>
      <c r="BL195" s="16" t="s">
        <v>160</v>
      </c>
      <c r="BM195" s="236" t="s">
        <v>1457</v>
      </c>
    </row>
    <row r="196" s="13" customFormat="1">
      <c r="A196" s="13"/>
      <c r="B196" s="238"/>
      <c r="C196" s="239"/>
      <c r="D196" s="240" t="s">
        <v>162</v>
      </c>
      <c r="E196" s="241" t="s">
        <v>1</v>
      </c>
      <c r="F196" s="242" t="s">
        <v>1455</v>
      </c>
      <c r="G196" s="239"/>
      <c r="H196" s="243">
        <v>1.8740000000000001</v>
      </c>
      <c r="I196" s="244"/>
      <c r="J196" s="239"/>
      <c r="K196" s="239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162</v>
      </c>
      <c r="AU196" s="249" t="s">
        <v>88</v>
      </c>
      <c r="AV196" s="13" t="s">
        <v>88</v>
      </c>
      <c r="AW196" s="13" t="s">
        <v>33</v>
      </c>
      <c r="AX196" s="13" t="s">
        <v>78</v>
      </c>
      <c r="AY196" s="249" t="s">
        <v>153</v>
      </c>
    </row>
    <row r="197" s="13" customFormat="1">
      <c r="A197" s="13"/>
      <c r="B197" s="238"/>
      <c r="C197" s="239"/>
      <c r="D197" s="240" t="s">
        <v>162</v>
      </c>
      <c r="E197" s="241" t="s">
        <v>1</v>
      </c>
      <c r="F197" s="242" t="s">
        <v>1456</v>
      </c>
      <c r="G197" s="239"/>
      <c r="H197" s="243">
        <v>12.48</v>
      </c>
      <c r="I197" s="244"/>
      <c r="J197" s="239"/>
      <c r="K197" s="239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162</v>
      </c>
      <c r="AU197" s="249" t="s">
        <v>88</v>
      </c>
      <c r="AV197" s="13" t="s">
        <v>88</v>
      </c>
      <c r="AW197" s="13" t="s">
        <v>33</v>
      </c>
      <c r="AX197" s="13" t="s">
        <v>78</v>
      </c>
      <c r="AY197" s="249" t="s">
        <v>153</v>
      </c>
    </row>
    <row r="198" s="2" customFormat="1" ht="24.15" customHeight="1">
      <c r="A198" s="37"/>
      <c r="B198" s="38"/>
      <c r="C198" s="225" t="s">
        <v>269</v>
      </c>
      <c r="D198" s="225" t="s">
        <v>155</v>
      </c>
      <c r="E198" s="226" t="s">
        <v>270</v>
      </c>
      <c r="F198" s="227" t="s">
        <v>271</v>
      </c>
      <c r="G198" s="228" t="s">
        <v>158</v>
      </c>
      <c r="H198" s="229">
        <v>218.25999999999999</v>
      </c>
      <c r="I198" s="230"/>
      <c r="J198" s="231">
        <f>ROUND(I198*H198,0)</f>
        <v>0</v>
      </c>
      <c r="K198" s="227" t="s">
        <v>159</v>
      </c>
      <c r="L198" s="43"/>
      <c r="M198" s="232" t="s">
        <v>1</v>
      </c>
      <c r="N198" s="233" t="s">
        <v>44</v>
      </c>
      <c r="O198" s="90"/>
      <c r="P198" s="234">
        <f>O198*H198</f>
        <v>0</v>
      </c>
      <c r="Q198" s="234">
        <v>0.00020000000000000001</v>
      </c>
      <c r="R198" s="234">
        <f>Q198*H198</f>
        <v>0.043652000000000003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160</v>
      </c>
      <c r="AT198" s="236" t="s">
        <v>155</v>
      </c>
      <c r="AU198" s="236" t="s">
        <v>88</v>
      </c>
      <c r="AY198" s="16" t="s">
        <v>153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88</v>
      </c>
      <c r="BK198" s="237">
        <f>ROUND(I198*H198,0)</f>
        <v>0</v>
      </c>
      <c r="BL198" s="16" t="s">
        <v>160</v>
      </c>
      <c r="BM198" s="236" t="s">
        <v>1458</v>
      </c>
    </row>
    <row r="199" s="13" customFormat="1">
      <c r="A199" s="13"/>
      <c r="B199" s="238"/>
      <c r="C199" s="239"/>
      <c r="D199" s="240" t="s">
        <v>162</v>
      </c>
      <c r="E199" s="241" t="s">
        <v>1</v>
      </c>
      <c r="F199" s="242" t="s">
        <v>1459</v>
      </c>
      <c r="G199" s="239"/>
      <c r="H199" s="243">
        <v>195.09999999999999</v>
      </c>
      <c r="I199" s="244"/>
      <c r="J199" s="239"/>
      <c r="K199" s="239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162</v>
      </c>
      <c r="AU199" s="249" t="s">
        <v>88</v>
      </c>
      <c r="AV199" s="13" t="s">
        <v>88</v>
      </c>
      <c r="AW199" s="13" t="s">
        <v>33</v>
      </c>
      <c r="AX199" s="13" t="s">
        <v>78</v>
      </c>
      <c r="AY199" s="249" t="s">
        <v>153</v>
      </c>
    </row>
    <row r="200" s="13" customFormat="1">
      <c r="A200" s="13"/>
      <c r="B200" s="238"/>
      <c r="C200" s="239"/>
      <c r="D200" s="240" t="s">
        <v>162</v>
      </c>
      <c r="E200" s="241" t="s">
        <v>1</v>
      </c>
      <c r="F200" s="242" t="s">
        <v>1441</v>
      </c>
      <c r="G200" s="239"/>
      <c r="H200" s="243">
        <v>4.4400000000000004</v>
      </c>
      <c r="I200" s="244"/>
      <c r="J200" s="239"/>
      <c r="K200" s="239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162</v>
      </c>
      <c r="AU200" s="249" t="s">
        <v>88</v>
      </c>
      <c r="AV200" s="13" t="s">
        <v>88</v>
      </c>
      <c r="AW200" s="13" t="s">
        <v>33</v>
      </c>
      <c r="AX200" s="13" t="s">
        <v>78</v>
      </c>
      <c r="AY200" s="249" t="s">
        <v>153</v>
      </c>
    </row>
    <row r="201" s="13" customFormat="1">
      <c r="A201" s="13"/>
      <c r="B201" s="238"/>
      <c r="C201" s="239"/>
      <c r="D201" s="240" t="s">
        <v>162</v>
      </c>
      <c r="E201" s="241" t="s">
        <v>1</v>
      </c>
      <c r="F201" s="242" t="s">
        <v>1437</v>
      </c>
      <c r="G201" s="239"/>
      <c r="H201" s="243">
        <v>6.2400000000000002</v>
      </c>
      <c r="I201" s="244"/>
      <c r="J201" s="239"/>
      <c r="K201" s="239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162</v>
      </c>
      <c r="AU201" s="249" t="s">
        <v>88</v>
      </c>
      <c r="AV201" s="13" t="s">
        <v>88</v>
      </c>
      <c r="AW201" s="13" t="s">
        <v>33</v>
      </c>
      <c r="AX201" s="13" t="s">
        <v>78</v>
      </c>
      <c r="AY201" s="249" t="s">
        <v>153</v>
      </c>
    </row>
    <row r="202" s="13" customFormat="1">
      <c r="A202" s="13"/>
      <c r="B202" s="238"/>
      <c r="C202" s="239"/>
      <c r="D202" s="240" t="s">
        <v>162</v>
      </c>
      <c r="E202" s="241" t="s">
        <v>1</v>
      </c>
      <c r="F202" s="242" t="s">
        <v>1460</v>
      </c>
      <c r="G202" s="239"/>
      <c r="H202" s="243">
        <v>12.48</v>
      </c>
      <c r="I202" s="244"/>
      <c r="J202" s="239"/>
      <c r="K202" s="239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162</v>
      </c>
      <c r="AU202" s="249" t="s">
        <v>88</v>
      </c>
      <c r="AV202" s="13" t="s">
        <v>88</v>
      </c>
      <c r="AW202" s="13" t="s">
        <v>33</v>
      </c>
      <c r="AX202" s="13" t="s">
        <v>78</v>
      </c>
      <c r="AY202" s="249" t="s">
        <v>153</v>
      </c>
    </row>
    <row r="203" s="2" customFormat="1" ht="24.15" customHeight="1">
      <c r="A203" s="37"/>
      <c r="B203" s="38"/>
      <c r="C203" s="225" t="s">
        <v>275</v>
      </c>
      <c r="D203" s="225" t="s">
        <v>155</v>
      </c>
      <c r="E203" s="226" t="s">
        <v>276</v>
      </c>
      <c r="F203" s="227" t="s">
        <v>277</v>
      </c>
      <c r="G203" s="228" t="s">
        <v>158</v>
      </c>
      <c r="H203" s="229">
        <v>1515.5730000000001</v>
      </c>
      <c r="I203" s="230"/>
      <c r="J203" s="231">
        <f>ROUND(I203*H203,0)</f>
        <v>0</v>
      </c>
      <c r="K203" s="227" t="s">
        <v>159</v>
      </c>
      <c r="L203" s="43"/>
      <c r="M203" s="232" t="s">
        <v>1</v>
      </c>
      <c r="N203" s="233" t="s">
        <v>44</v>
      </c>
      <c r="O203" s="90"/>
      <c r="P203" s="234">
        <f>O203*H203</f>
        <v>0</v>
      </c>
      <c r="Q203" s="234">
        <v>0.00025000000000000001</v>
      </c>
      <c r="R203" s="234">
        <f>Q203*H203</f>
        <v>0.37889325000000001</v>
      </c>
      <c r="S203" s="234">
        <v>0</v>
      </c>
      <c r="T203" s="23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160</v>
      </c>
      <c r="AT203" s="236" t="s">
        <v>155</v>
      </c>
      <c r="AU203" s="236" t="s">
        <v>88</v>
      </c>
      <c r="AY203" s="16" t="s">
        <v>153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88</v>
      </c>
      <c r="BK203" s="237">
        <f>ROUND(I203*H203,0)</f>
        <v>0</v>
      </c>
      <c r="BL203" s="16" t="s">
        <v>160</v>
      </c>
      <c r="BM203" s="236" t="s">
        <v>1461</v>
      </c>
    </row>
    <row r="204" s="13" customFormat="1">
      <c r="A204" s="13"/>
      <c r="B204" s="238"/>
      <c r="C204" s="239"/>
      <c r="D204" s="240" t="s">
        <v>162</v>
      </c>
      <c r="E204" s="241" t="s">
        <v>1</v>
      </c>
      <c r="F204" s="242" t="s">
        <v>1455</v>
      </c>
      <c r="G204" s="239"/>
      <c r="H204" s="243">
        <v>1.8740000000000001</v>
      </c>
      <c r="I204" s="244"/>
      <c r="J204" s="239"/>
      <c r="K204" s="239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162</v>
      </c>
      <c r="AU204" s="249" t="s">
        <v>88</v>
      </c>
      <c r="AV204" s="13" t="s">
        <v>88</v>
      </c>
      <c r="AW204" s="13" t="s">
        <v>33</v>
      </c>
      <c r="AX204" s="13" t="s">
        <v>78</v>
      </c>
      <c r="AY204" s="249" t="s">
        <v>153</v>
      </c>
    </row>
    <row r="205" s="13" customFormat="1">
      <c r="A205" s="13"/>
      <c r="B205" s="238"/>
      <c r="C205" s="239"/>
      <c r="D205" s="240" t="s">
        <v>162</v>
      </c>
      <c r="E205" s="241" t="s">
        <v>1</v>
      </c>
      <c r="F205" s="242" t="s">
        <v>1462</v>
      </c>
      <c r="G205" s="239"/>
      <c r="H205" s="243">
        <v>1321.874</v>
      </c>
      <c r="I205" s="244"/>
      <c r="J205" s="239"/>
      <c r="K205" s="239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162</v>
      </c>
      <c r="AU205" s="249" t="s">
        <v>88</v>
      </c>
      <c r="AV205" s="13" t="s">
        <v>88</v>
      </c>
      <c r="AW205" s="13" t="s">
        <v>33</v>
      </c>
      <c r="AX205" s="13" t="s">
        <v>78</v>
      </c>
      <c r="AY205" s="249" t="s">
        <v>153</v>
      </c>
    </row>
    <row r="206" s="13" customFormat="1">
      <c r="A206" s="13"/>
      <c r="B206" s="238"/>
      <c r="C206" s="239"/>
      <c r="D206" s="240" t="s">
        <v>162</v>
      </c>
      <c r="E206" s="241" t="s">
        <v>1</v>
      </c>
      <c r="F206" s="242" t="s">
        <v>1463</v>
      </c>
      <c r="G206" s="239"/>
      <c r="H206" s="243">
        <v>191.82499999999999</v>
      </c>
      <c r="I206" s="244"/>
      <c r="J206" s="239"/>
      <c r="K206" s="239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162</v>
      </c>
      <c r="AU206" s="249" t="s">
        <v>88</v>
      </c>
      <c r="AV206" s="13" t="s">
        <v>88</v>
      </c>
      <c r="AW206" s="13" t="s">
        <v>33</v>
      </c>
      <c r="AX206" s="13" t="s">
        <v>78</v>
      </c>
      <c r="AY206" s="249" t="s">
        <v>153</v>
      </c>
    </row>
    <row r="207" s="2" customFormat="1" ht="37.8" customHeight="1">
      <c r="A207" s="37"/>
      <c r="B207" s="38"/>
      <c r="C207" s="225" t="s">
        <v>284</v>
      </c>
      <c r="D207" s="225" t="s">
        <v>155</v>
      </c>
      <c r="E207" s="226" t="s">
        <v>285</v>
      </c>
      <c r="F207" s="227" t="s">
        <v>286</v>
      </c>
      <c r="G207" s="228" t="s">
        <v>158</v>
      </c>
      <c r="H207" s="229">
        <v>295.59399999999999</v>
      </c>
      <c r="I207" s="230"/>
      <c r="J207" s="231">
        <f>ROUND(I207*H207,0)</f>
        <v>0</v>
      </c>
      <c r="K207" s="227" t="s">
        <v>159</v>
      </c>
      <c r="L207" s="43"/>
      <c r="M207" s="232" t="s">
        <v>1</v>
      </c>
      <c r="N207" s="233" t="s">
        <v>44</v>
      </c>
      <c r="O207" s="90"/>
      <c r="P207" s="234">
        <f>O207*H207</f>
        <v>0</v>
      </c>
      <c r="Q207" s="234">
        <v>0.0083499999999999998</v>
      </c>
      <c r="R207" s="234">
        <f>Q207*H207</f>
        <v>2.4682098999999997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160</v>
      </c>
      <c r="AT207" s="236" t="s">
        <v>155</v>
      </c>
      <c r="AU207" s="236" t="s">
        <v>88</v>
      </c>
      <c r="AY207" s="16" t="s">
        <v>153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88</v>
      </c>
      <c r="BK207" s="237">
        <f>ROUND(I207*H207,0)</f>
        <v>0</v>
      </c>
      <c r="BL207" s="16" t="s">
        <v>160</v>
      </c>
      <c r="BM207" s="236" t="s">
        <v>1464</v>
      </c>
    </row>
    <row r="208" s="13" customFormat="1">
      <c r="A208" s="13"/>
      <c r="B208" s="238"/>
      <c r="C208" s="239"/>
      <c r="D208" s="240" t="s">
        <v>162</v>
      </c>
      <c r="E208" s="241" t="s">
        <v>1</v>
      </c>
      <c r="F208" s="242" t="s">
        <v>1459</v>
      </c>
      <c r="G208" s="239"/>
      <c r="H208" s="243">
        <v>195.09999999999999</v>
      </c>
      <c r="I208" s="244"/>
      <c r="J208" s="239"/>
      <c r="K208" s="239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162</v>
      </c>
      <c r="AU208" s="249" t="s">
        <v>88</v>
      </c>
      <c r="AV208" s="13" t="s">
        <v>88</v>
      </c>
      <c r="AW208" s="13" t="s">
        <v>33</v>
      </c>
      <c r="AX208" s="13" t="s">
        <v>78</v>
      </c>
      <c r="AY208" s="249" t="s">
        <v>153</v>
      </c>
    </row>
    <row r="209" s="13" customFormat="1">
      <c r="A209" s="13"/>
      <c r="B209" s="238"/>
      <c r="C209" s="239"/>
      <c r="D209" s="240" t="s">
        <v>162</v>
      </c>
      <c r="E209" s="241" t="s">
        <v>1</v>
      </c>
      <c r="F209" s="242" t="s">
        <v>1465</v>
      </c>
      <c r="G209" s="239"/>
      <c r="H209" s="243">
        <v>82.134</v>
      </c>
      <c r="I209" s="244"/>
      <c r="J209" s="239"/>
      <c r="K209" s="239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162</v>
      </c>
      <c r="AU209" s="249" t="s">
        <v>88</v>
      </c>
      <c r="AV209" s="13" t="s">
        <v>88</v>
      </c>
      <c r="AW209" s="13" t="s">
        <v>33</v>
      </c>
      <c r="AX209" s="13" t="s">
        <v>78</v>
      </c>
      <c r="AY209" s="249" t="s">
        <v>153</v>
      </c>
    </row>
    <row r="210" s="13" customFormat="1">
      <c r="A210" s="13"/>
      <c r="B210" s="238"/>
      <c r="C210" s="239"/>
      <c r="D210" s="240" t="s">
        <v>162</v>
      </c>
      <c r="E210" s="241" t="s">
        <v>1</v>
      </c>
      <c r="F210" s="242" t="s">
        <v>1466</v>
      </c>
      <c r="G210" s="239"/>
      <c r="H210" s="243">
        <v>3.2400000000000002</v>
      </c>
      <c r="I210" s="244"/>
      <c r="J210" s="239"/>
      <c r="K210" s="239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162</v>
      </c>
      <c r="AU210" s="249" t="s">
        <v>88</v>
      </c>
      <c r="AV210" s="13" t="s">
        <v>88</v>
      </c>
      <c r="AW210" s="13" t="s">
        <v>33</v>
      </c>
      <c r="AX210" s="13" t="s">
        <v>78</v>
      </c>
      <c r="AY210" s="249" t="s">
        <v>153</v>
      </c>
    </row>
    <row r="211" s="13" customFormat="1">
      <c r="A211" s="13"/>
      <c r="B211" s="238"/>
      <c r="C211" s="239"/>
      <c r="D211" s="240" t="s">
        <v>162</v>
      </c>
      <c r="E211" s="241" t="s">
        <v>1</v>
      </c>
      <c r="F211" s="242" t="s">
        <v>1467</v>
      </c>
      <c r="G211" s="239"/>
      <c r="H211" s="243">
        <v>15.119999999999999</v>
      </c>
      <c r="I211" s="244"/>
      <c r="J211" s="239"/>
      <c r="K211" s="239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162</v>
      </c>
      <c r="AU211" s="249" t="s">
        <v>88</v>
      </c>
      <c r="AV211" s="13" t="s">
        <v>88</v>
      </c>
      <c r="AW211" s="13" t="s">
        <v>33</v>
      </c>
      <c r="AX211" s="13" t="s">
        <v>78</v>
      </c>
      <c r="AY211" s="249" t="s">
        <v>153</v>
      </c>
    </row>
    <row r="212" s="2" customFormat="1" ht="16.5" customHeight="1">
      <c r="A212" s="37"/>
      <c r="B212" s="38"/>
      <c r="C212" s="250" t="s">
        <v>292</v>
      </c>
      <c r="D212" s="250" t="s">
        <v>232</v>
      </c>
      <c r="E212" s="251" t="s">
        <v>293</v>
      </c>
      <c r="F212" s="252" t="s">
        <v>294</v>
      </c>
      <c r="G212" s="253" t="s">
        <v>158</v>
      </c>
      <c r="H212" s="254">
        <v>145.50899999999999</v>
      </c>
      <c r="I212" s="255"/>
      <c r="J212" s="256">
        <f>ROUND(I212*H212,0)</f>
        <v>0</v>
      </c>
      <c r="K212" s="252" t="s">
        <v>159</v>
      </c>
      <c r="L212" s="257"/>
      <c r="M212" s="258" t="s">
        <v>1</v>
      </c>
      <c r="N212" s="259" t="s">
        <v>44</v>
      </c>
      <c r="O212" s="90"/>
      <c r="P212" s="234">
        <f>O212*H212</f>
        <v>0</v>
      </c>
      <c r="Q212" s="234">
        <v>0.00068000000000000005</v>
      </c>
      <c r="R212" s="234">
        <f>Q212*H212</f>
        <v>0.098946119999999999</v>
      </c>
      <c r="S212" s="234">
        <v>0</v>
      </c>
      <c r="T212" s="23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6" t="s">
        <v>191</v>
      </c>
      <c r="AT212" s="236" t="s">
        <v>232</v>
      </c>
      <c r="AU212" s="236" t="s">
        <v>88</v>
      </c>
      <c r="AY212" s="16" t="s">
        <v>153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6" t="s">
        <v>88</v>
      </c>
      <c r="BK212" s="237">
        <f>ROUND(I212*H212,0)</f>
        <v>0</v>
      </c>
      <c r="BL212" s="16" t="s">
        <v>160</v>
      </c>
      <c r="BM212" s="236" t="s">
        <v>1468</v>
      </c>
    </row>
    <row r="213" s="13" customFormat="1">
      <c r="A213" s="13"/>
      <c r="B213" s="238"/>
      <c r="C213" s="239"/>
      <c r="D213" s="240" t="s">
        <v>162</v>
      </c>
      <c r="E213" s="241" t="s">
        <v>1</v>
      </c>
      <c r="F213" s="242" t="s">
        <v>1469</v>
      </c>
      <c r="G213" s="239"/>
      <c r="H213" s="243">
        <v>145.50899999999999</v>
      </c>
      <c r="I213" s="244"/>
      <c r="J213" s="239"/>
      <c r="K213" s="239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162</v>
      </c>
      <c r="AU213" s="249" t="s">
        <v>88</v>
      </c>
      <c r="AV213" s="13" t="s">
        <v>88</v>
      </c>
      <c r="AW213" s="13" t="s">
        <v>33</v>
      </c>
      <c r="AX213" s="13" t="s">
        <v>78</v>
      </c>
      <c r="AY213" s="249" t="s">
        <v>153</v>
      </c>
    </row>
    <row r="214" s="2" customFormat="1" ht="24.15" customHeight="1">
      <c r="A214" s="37"/>
      <c r="B214" s="38"/>
      <c r="C214" s="250" t="s">
        <v>297</v>
      </c>
      <c r="D214" s="250" t="s">
        <v>232</v>
      </c>
      <c r="E214" s="251" t="s">
        <v>298</v>
      </c>
      <c r="F214" s="252" t="s">
        <v>299</v>
      </c>
      <c r="G214" s="253" t="s">
        <v>158</v>
      </c>
      <c r="H214" s="254">
        <v>3.4020000000000001</v>
      </c>
      <c r="I214" s="255"/>
      <c r="J214" s="256">
        <f>ROUND(I214*H214,0)</f>
        <v>0</v>
      </c>
      <c r="K214" s="252" t="s">
        <v>159</v>
      </c>
      <c r="L214" s="257"/>
      <c r="M214" s="258" t="s">
        <v>1</v>
      </c>
      <c r="N214" s="259" t="s">
        <v>44</v>
      </c>
      <c r="O214" s="90"/>
      <c r="P214" s="234">
        <f>O214*H214</f>
        <v>0</v>
      </c>
      <c r="Q214" s="234">
        <v>0.00059999999999999995</v>
      </c>
      <c r="R214" s="234">
        <f>Q214*H214</f>
        <v>0.0020412</v>
      </c>
      <c r="S214" s="234">
        <v>0</v>
      </c>
      <c r="T214" s="23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6" t="s">
        <v>191</v>
      </c>
      <c r="AT214" s="236" t="s">
        <v>232</v>
      </c>
      <c r="AU214" s="236" t="s">
        <v>88</v>
      </c>
      <c r="AY214" s="16" t="s">
        <v>153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6" t="s">
        <v>88</v>
      </c>
      <c r="BK214" s="237">
        <f>ROUND(I214*H214,0)</f>
        <v>0</v>
      </c>
      <c r="BL214" s="16" t="s">
        <v>160</v>
      </c>
      <c r="BM214" s="236" t="s">
        <v>1470</v>
      </c>
    </row>
    <row r="215" s="13" customFormat="1">
      <c r="A215" s="13"/>
      <c r="B215" s="238"/>
      <c r="C215" s="239"/>
      <c r="D215" s="240" t="s">
        <v>162</v>
      </c>
      <c r="E215" s="241" t="s">
        <v>1</v>
      </c>
      <c r="F215" s="242" t="s">
        <v>1471</v>
      </c>
      <c r="G215" s="239"/>
      <c r="H215" s="243">
        <v>3.4020000000000001</v>
      </c>
      <c r="I215" s="244"/>
      <c r="J215" s="239"/>
      <c r="K215" s="239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162</v>
      </c>
      <c r="AU215" s="249" t="s">
        <v>88</v>
      </c>
      <c r="AV215" s="13" t="s">
        <v>88</v>
      </c>
      <c r="AW215" s="13" t="s">
        <v>33</v>
      </c>
      <c r="AX215" s="13" t="s">
        <v>78</v>
      </c>
      <c r="AY215" s="249" t="s">
        <v>153</v>
      </c>
    </row>
    <row r="216" s="2" customFormat="1" ht="24.15" customHeight="1">
      <c r="A216" s="37"/>
      <c r="B216" s="38"/>
      <c r="C216" s="250" t="s">
        <v>302</v>
      </c>
      <c r="D216" s="250" t="s">
        <v>232</v>
      </c>
      <c r="E216" s="251" t="s">
        <v>303</v>
      </c>
      <c r="F216" s="252" t="s">
        <v>304</v>
      </c>
      <c r="G216" s="253" t="s">
        <v>158</v>
      </c>
      <c r="H216" s="254">
        <v>75.221999999999994</v>
      </c>
      <c r="I216" s="255"/>
      <c r="J216" s="256">
        <f>ROUND(I216*H216,0)</f>
        <v>0</v>
      </c>
      <c r="K216" s="252" t="s">
        <v>159</v>
      </c>
      <c r="L216" s="257"/>
      <c r="M216" s="258" t="s">
        <v>1</v>
      </c>
      <c r="N216" s="259" t="s">
        <v>44</v>
      </c>
      <c r="O216" s="90"/>
      <c r="P216" s="234">
        <f>O216*H216</f>
        <v>0</v>
      </c>
      <c r="Q216" s="234">
        <v>0.0011999999999999999</v>
      </c>
      <c r="R216" s="234">
        <f>Q216*H216</f>
        <v>0.090266399999999983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191</v>
      </c>
      <c r="AT216" s="236" t="s">
        <v>232</v>
      </c>
      <c r="AU216" s="236" t="s">
        <v>88</v>
      </c>
      <c r="AY216" s="16" t="s">
        <v>153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88</v>
      </c>
      <c r="BK216" s="237">
        <f>ROUND(I216*H216,0)</f>
        <v>0</v>
      </c>
      <c r="BL216" s="16" t="s">
        <v>160</v>
      </c>
      <c r="BM216" s="236" t="s">
        <v>1472</v>
      </c>
    </row>
    <row r="217" s="13" customFormat="1">
      <c r="A217" s="13"/>
      <c r="B217" s="238"/>
      <c r="C217" s="239"/>
      <c r="D217" s="240" t="s">
        <v>162</v>
      </c>
      <c r="E217" s="241" t="s">
        <v>1</v>
      </c>
      <c r="F217" s="242" t="s">
        <v>1473</v>
      </c>
      <c r="G217" s="239"/>
      <c r="H217" s="243">
        <v>59.345999999999997</v>
      </c>
      <c r="I217" s="244"/>
      <c r="J217" s="239"/>
      <c r="K217" s="239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162</v>
      </c>
      <c r="AU217" s="249" t="s">
        <v>88</v>
      </c>
      <c r="AV217" s="13" t="s">
        <v>88</v>
      </c>
      <c r="AW217" s="13" t="s">
        <v>33</v>
      </c>
      <c r="AX217" s="13" t="s">
        <v>78</v>
      </c>
      <c r="AY217" s="249" t="s">
        <v>153</v>
      </c>
    </row>
    <row r="218" s="13" customFormat="1">
      <c r="A218" s="13"/>
      <c r="B218" s="238"/>
      <c r="C218" s="239"/>
      <c r="D218" s="240" t="s">
        <v>162</v>
      </c>
      <c r="E218" s="241" t="s">
        <v>1</v>
      </c>
      <c r="F218" s="242" t="s">
        <v>1474</v>
      </c>
      <c r="G218" s="239"/>
      <c r="H218" s="243">
        <v>15.875999999999999</v>
      </c>
      <c r="I218" s="244"/>
      <c r="J218" s="239"/>
      <c r="K218" s="239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162</v>
      </c>
      <c r="AU218" s="249" t="s">
        <v>88</v>
      </c>
      <c r="AV218" s="13" t="s">
        <v>88</v>
      </c>
      <c r="AW218" s="13" t="s">
        <v>33</v>
      </c>
      <c r="AX218" s="13" t="s">
        <v>78</v>
      </c>
      <c r="AY218" s="249" t="s">
        <v>153</v>
      </c>
    </row>
    <row r="219" s="2" customFormat="1" ht="16.5" customHeight="1">
      <c r="A219" s="37"/>
      <c r="B219" s="38"/>
      <c r="C219" s="250" t="s">
        <v>308</v>
      </c>
      <c r="D219" s="250" t="s">
        <v>232</v>
      </c>
      <c r="E219" s="251" t="s">
        <v>309</v>
      </c>
      <c r="F219" s="252" t="s">
        <v>310</v>
      </c>
      <c r="G219" s="253" t="s">
        <v>158</v>
      </c>
      <c r="H219" s="254">
        <v>86.241</v>
      </c>
      <c r="I219" s="255"/>
      <c r="J219" s="256">
        <f>ROUND(I219*H219,0)</f>
        <v>0</v>
      </c>
      <c r="K219" s="252" t="s">
        <v>1</v>
      </c>
      <c r="L219" s="257"/>
      <c r="M219" s="258" t="s">
        <v>1</v>
      </c>
      <c r="N219" s="259" t="s">
        <v>44</v>
      </c>
      <c r="O219" s="90"/>
      <c r="P219" s="234">
        <f>O219*H219</f>
        <v>0</v>
      </c>
      <c r="Q219" s="234">
        <v>0.0011999999999999999</v>
      </c>
      <c r="R219" s="234">
        <f>Q219*H219</f>
        <v>0.10348919999999999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191</v>
      </c>
      <c r="AT219" s="236" t="s">
        <v>232</v>
      </c>
      <c r="AU219" s="236" t="s">
        <v>88</v>
      </c>
      <c r="AY219" s="16" t="s">
        <v>153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88</v>
      </c>
      <c r="BK219" s="237">
        <f>ROUND(I219*H219,0)</f>
        <v>0</v>
      </c>
      <c r="BL219" s="16" t="s">
        <v>160</v>
      </c>
      <c r="BM219" s="236" t="s">
        <v>1475</v>
      </c>
    </row>
    <row r="220" s="13" customFormat="1">
      <c r="A220" s="13"/>
      <c r="B220" s="238"/>
      <c r="C220" s="239"/>
      <c r="D220" s="240" t="s">
        <v>162</v>
      </c>
      <c r="E220" s="241" t="s">
        <v>1</v>
      </c>
      <c r="F220" s="242" t="s">
        <v>312</v>
      </c>
      <c r="G220" s="239"/>
      <c r="H220" s="243">
        <v>86.241</v>
      </c>
      <c r="I220" s="244"/>
      <c r="J220" s="239"/>
      <c r="K220" s="239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162</v>
      </c>
      <c r="AU220" s="249" t="s">
        <v>88</v>
      </c>
      <c r="AV220" s="13" t="s">
        <v>88</v>
      </c>
      <c r="AW220" s="13" t="s">
        <v>33</v>
      </c>
      <c r="AX220" s="13" t="s">
        <v>78</v>
      </c>
      <c r="AY220" s="249" t="s">
        <v>153</v>
      </c>
    </row>
    <row r="221" s="2" customFormat="1" ht="44.25" customHeight="1">
      <c r="A221" s="37"/>
      <c r="B221" s="38"/>
      <c r="C221" s="225" t="s">
        <v>313</v>
      </c>
      <c r="D221" s="225" t="s">
        <v>155</v>
      </c>
      <c r="E221" s="226" t="s">
        <v>314</v>
      </c>
      <c r="F221" s="227" t="s">
        <v>315</v>
      </c>
      <c r="G221" s="228" t="s">
        <v>158</v>
      </c>
      <c r="H221" s="229">
        <v>189.63800000000001</v>
      </c>
      <c r="I221" s="230"/>
      <c r="J221" s="231">
        <f>ROUND(I221*H221,0)</f>
        <v>0</v>
      </c>
      <c r="K221" s="227" t="s">
        <v>159</v>
      </c>
      <c r="L221" s="43"/>
      <c r="M221" s="232" t="s">
        <v>1</v>
      </c>
      <c r="N221" s="233" t="s">
        <v>44</v>
      </c>
      <c r="O221" s="90"/>
      <c r="P221" s="234">
        <f>O221*H221</f>
        <v>0</v>
      </c>
      <c r="Q221" s="234">
        <v>0.0083499999999999998</v>
      </c>
      <c r="R221" s="234">
        <f>Q221*H221</f>
        <v>1.5834773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160</v>
      </c>
      <c r="AT221" s="236" t="s">
        <v>155</v>
      </c>
      <c r="AU221" s="236" t="s">
        <v>88</v>
      </c>
      <c r="AY221" s="16" t="s">
        <v>153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88</v>
      </c>
      <c r="BK221" s="237">
        <f>ROUND(I221*H221,0)</f>
        <v>0</v>
      </c>
      <c r="BL221" s="16" t="s">
        <v>160</v>
      </c>
      <c r="BM221" s="236" t="s">
        <v>1476</v>
      </c>
    </row>
    <row r="222" s="13" customFormat="1">
      <c r="A222" s="13"/>
      <c r="B222" s="238"/>
      <c r="C222" s="239"/>
      <c r="D222" s="240" t="s">
        <v>162</v>
      </c>
      <c r="E222" s="241" t="s">
        <v>1</v>
      </c>
      <c r="F222" s="242" t="s">
        <v>1477</v>
      </c>
      <c r="G222" s="239"/>
      <c r="H222" s="243">
        <v>186.93799999999999</v>
      </c>
      <c r="I222" s="244"/>
      <c r="J222" s="239"/>
      <c r="K222" s="239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162</v>
      </c>
      <c r="AU222" s="249" t="s">
        <v>88</v>
      </c>
      <c r="AV222" s="13" t="s">
        <v>88</v>
      </c>
      <c r="AW222" s="13" t="s">
        <v>33</v>
      </c>
      <c r="AX222" s="13" t="s">
        <v>78</v>
      </c>
      <c r="AY222" s="249" t="s">
        <v>153</v>
      </c>
    </row>
    <row r="223" s="13" customFormat="1">
      <c r="A223" s="13"/>
      <c r="B223" s="238"/>
      <c r="C223" s="239"/>
      <c r="D223" s="240" t="s">
        <v>162</v>
      </c>
      <c r="E223" s="241" t="s">
        <v>1</v>
      </c>
      <c r="F223" s="242" t="s">
        <v>1478</v>
      </c>
      <c r="G223" s="239"/>
      <c r="H223" s="243">
        <v>2.7000000000000002</v>
      </c>
      <c r="I223" s="244"/>
      <c r="J223" s="239"/>
      <c r="K223" s="239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162</v>
      </c>
      <c r="AU223" s="249" t="s">
        <v>88</v>
      </c>
      <c r="AV223" s="13" t="s">
        <v>88</v>
      </c>
      <c r="AW223" s="13" t="s">
        <v>33</v>
      </c>
      <c r="AX223" s="13" t="s">
        <v>78</v>
      </c>
      <c r="AY223" s="249" t="s">
        <v>153</v>
      </c>
    </row>
    <row r="224" s="2" customFormat="1" ht="16.5" customHeight="1">
      <c r="A224" s="37"/>
      <c r="B224" s="38"/>
      <c r="C224" s="250" t="s">
        <v>319</v>
      </c>
      <c r="D224" s="250" t="s">
        <v>232</v>
      </c>
      <c r="E224" s="251" t="s">
        <v>320</v>
      </c>
      <c r="F224" s="252" t="s">
        <v>321</v>
      </c>
      <c r="G224" s="253" t="s">
        <v>158</v>
      </c>
      <c r="H224" s="254">
        <v>196.285</v>
      </c>
      <c r="I224" s="255"/>
      <c r="J224" s="256">
        <f>ROUND(I224*H224,0)</f>
        <v>0</v>
      </c>
      <c r="K224" s="252" t="s">
        <v>1</v>
      </c>
      <c r="L224" s="257"/>
      <c r="M224" s="258" t="s">
        <v>1</v>
      </c>
      <c r="N224" s="259" t="s">
        <v>44</v>
      </c>
      <c r="O224" s="90"/>
      <c r="P224" s="234">
        <f>O224*H224</f>
        <v>0</v>
      </c>
      <c r="Q224" s="234">
        <v>0.0018</v>
      </c>
      <c r="R224" s="234">
        <f>Q224*H224</f>
        <v>0.35331299999999999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191</v>
      </c>
      <c r="AT224" s="236" t="s">
        <v>232</v>
      </c>
      <c r="AU224" s="236" t="s">
        <v>88</v>
      </c>
      <c r="AY224" s="16" t="s">
        <v>153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88</v>
      </c>
      <c r="BK224" s="237">
        <f>ROUND(I224*H224,0)</f>
        <v>0</v>
      </c>
      <c r="BL224" s="16" t="s">
        <v>160</v>
      </c>
      <c r="BM224" s="236" t="s">
        <v>1479</v>
      </c>
    </row>
    <row r="225" s="13" customFormat="1">
      <c r="A225" s="13"/>
      <c r="B225" s="238"/>
      <c r="C225" s="239"/>
      <c r="D225" s="240" t="s">
        <v>162</v>
      </c>
      <c r="E225" s="241" t="s">
        <v>1</v>
      </c>
      <c r="F225" s="242" t="s">
        <v>1480</v>
      </c>
      <c r="G225" s="239"/>
      <c r="H225" s="243">
        <v>196.285</v>
      </c>
      <c r="I225" s="244"/>
      <c r="J225" s="239"/>
      <c r="K225" s="239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162</v>
      </c>
      <c r="AU225" s="249" t="s">
        <v>88</v>
      </c>
      <c r="AV225" s="13" t="s">
        <v>88</v>
      </c>
      <c r="AW225" s="13" t="s">
        <v>33</v>
      </c>
      <c r="AX225" s="13" t="s">
        <v>78</v>
      </c>
      <c r="AY225" s="249" t="s">
        <v>153</v>
      </c>
    </row>
    <row r="226" s="2" customFormat="1" ht="24.15" customHeight="1">
      <c r="A226" s="37"/>
      <c r="B226" s="38"/>
      <c r="C226" s="250" t="s">
        <v>324</v>
      </c>
      <c r="D226" s="250" t="s">
        <v>232</v>
      </c>
      <c r="E226" s="251" t="s">
        <v>325</v>
      </c>
      <c r="F226" s="252" t="s">
        <v>326</v>
      </c>
      <c r="G226" s="253" t="s">
        <v>158</v>
      </c>
      <c r="H226" s="254">
        <v>2.835</v>
      </c>
      <c r="I226" s="255"/>
      <c r="J226" s="256">
        <f>ROUND(I226*H226,0)</f>
        <v>0</v>
      </c>
      <c r="K226" s="252" t="s">
        <v>159</v>
      </c>
      <c r="L226" s="257"/>
      <c r="M226" s="258" t="s">
        <v>1</v>
      </c>
      <c r="N226" s="259" t="s">
        <v>44</v>
      </c>
      <c r="O226" s="90"/>
      <c r="P226" s="234">
        <f>O226*H226</f>
        <v>0</v>
      </c>
      <c r="Q226" s="234">
        <v>0.0023999999999999998</v>
      </c>
      <c r="R226" s="234">
        <f>Q226*H226</f>
        <v>0.0068039999999999993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191</v>
      </c>
      <c r="AT226" s="236" t="s">
        <v>232</v>
      </c>
      <c r="AU226" s="236" t="s">
        <v>88</v>
      </c>
      <c r="AY226" s="16" t="s">
        <v>153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88</v>
      </c>
      <c r="BK226" s="237">
        <f>ROUND(I226*H226,0)</f>
        <v>0</v>
      </c>
      <c r="BL226" s="16" t="s">
        <v>160</v>
      </c>
      <c r="BM226" s="236" t="s">
        <v>1481</v>
      </c>
    </row>
    <row r="227" s="13" customFormat="1">
      <c r="A227" s="13"/>
      <c r="B227" s="238"/>
      <c r="C227" s="239"/>
      <c r="D227" s="240" t="s">
        <v>162</v>
      </c>
      <c r="E227" s="241" t="s">
        <v>1</v>
      </c>
      <c r="F227" s="242" t="s">
        <v>1482</v>
      </c>
      <c r="G227" s="239"/>
      <c r="H227" s="243">
        <v>2.835</v>
      </c>
      <c r="I227" s="244"/>
      <c r="J227" s="239"/>
      <c r="K227" s="239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162</v>
      </c>
      <c r="AU227" s="249" t="s">
        <v>88</v>
      </c>
      <c r="AV227" s="13" t="s">
        <v>88</v>
      </c>
      <c r="AW227" s="13" t="s">
        <v>33</v>
      </c>
      <c r="AX227" s="13" t="s">
        <v>78</v>
      </c>
      <c r="AY227" s="249" t="s">
        <v>153</v>
      </c>
    </row>
    <row r="228" s="2" customFormat="1" ht="44.25" customHeight="1">
      <c r="A228" s="37"/>
      <c r="B228" s="38"/>
      <c r="C228" s="225" t="s">
        <v>329</v>
      </c>
      <c r="D228" s="225" t="s">
        <v>155</v>
      </c>
      <c r="E228" s="226" t="s">
        <v>330</v>
      </c>
      <c r="F228" s="227" t="s">
        <v>331</v>
      </c>
      <c r="G228" s="228" t="s">
        <v>158</v>
      </c>
      <c r="H228" s="229">
        <v>861.12699999999995</v>
      </c>
      <c r="I228" s="230"/>
      <c r="J228" s="231">
        <f>ROUND(I228*H228,0)</f>
        <v>0</v>
      </c>
      <c r="K228" s="227" t="s">
        <v>159</v>
      </c>
      <c r="L228" s="43"/>
      <c r="M228" s="232" t="s">
        <v>1</v>
      </c>
      <c r="N228" s="233" t="s">
        <v>44</v>
      </c>
      <c r="O228" s="90"/>
      <c r="P228" s="234">
        <f>O228*H228</f>
        <v>0</v>
      </c>
      <c r="Q228" s="234">
        <v>0.0086</v>
      </c>
      <c r="R228" s="234">
        <f>Q228*H228</f>
        <v>7.4056921999999998</v>
      </c>
      <c r="S228" s="234">
        <v>0</v>
      </c>
      <c r="T228" s="23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6" t="s">
        <v>160</v>
      </c>
      <c r="AT228" s="236" t="s">
        <v>155</v>
      </c>
      <c r="AU228" s="236" t="s">
        <v>88</v>
      </c>
      <c r="AY228" s="16" t="s">
        <v>153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6" t="s">
        <v>88</v>
      </c>
      <c r="BK228" s="237">
        <f>ROUND(I228*H228,0)</f>
        <v>0</v>
      </c>
      <c r="BL228" s="16" t="s">
        <v>160</v>
      </c>
      <c r="BM228" s="236" t="s">
        <v>1483</v>
      </c>
    </row>
    <row r="229" s="13" customFormat="1">
      <c r="A229" s="13"/>
      <c r="B229" s="238"/>
      <c r="C229" s="239"/>
      <c r="D229" s="240" t="s">
        <v>162</v>
      </c>
      <c r="E229" s="241" t="s">
        <v>1</v>
      </c>
      <c r="F229" s="242" t="s">
        <v>1484</v>
      </c>
      <c r="G229" s="239"/>
      <c r="H229" s="243">
        <v>1572.7929999999999</v>
      </c>
      <c r="I229" s="244"/>
      <c r="J229" s="239"/>
      <c r="K229" s="239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162</v>
      </c>
      <c r="AU229" s="249" t="s">
        <v>88</v>
      </c>
      <c r="AV229" s="13" t="s">
        <v>88</v>
      </c>
      <c r="AW229" s="13" t="s">
        <v>33</v>
      </c>
      <c r="AX229" s="13" t="s">
        <v>78</v>
      </c>
      <c r="AY229" s="249" t="s">
        <v>153</v>
      </c>
    </row>
    <row r="230" s="13" customFormat="1">
      <c r="A230" s="13"/>
      <c r="B230" s="238"/>
      <c r="C230" s="239"/>
      <c r="D230" s="240" t="s">
        <v>162</v>
      </c>
      <c r="E230" s="241" t="s">
        <v>1</v>
      </c>
      <c r="F230" s="242" t="s">
        <v>1485</v>
      </c>
      <c r="G230" s="239"/>
      <c r="H230" s="243">
        <v>-331.27199999999999</v>
      </c>
      <c r="I230" s="244"/>
      <c r="J230" s="239"/>
      <c r="K230" s="239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162</v>
      </c>
      <c r="AU230" s="249" t="s">
        <v>88</v>
      </c>
      <c r="AV230" s="13" t="s">
        <v>88</v>
      </c>
      <c r="AW230" s="13" t="s">
        <v>33</v>
      </c>
      <c r="AX230" s="13" t="s">
        <v>78</v>
      </c>
      <c r="AY230" s="249" t="s">
        <v>153</v>
      </c>
    </row>
    <row r="231" s="13" customFormat="1">
      <c r="A231" s="13"/>
      <c r="B231" s="238"/>
      <c r="C231" s="239"/>
      <c r="D231" s="240" t="s">
        <v>162</v>
      </c>
      <c r="E231" s="241" t="s">
        <v>1</v>
      </c>
      <c r="F231" s="242" t="s">
        <v>1486</v>
      </c>
      <c r="G231" s="239"/>
      <c r="H231" s="243">
        <v>-299.51999999999998</v>
      </c>
      <c r="I231" s="244"/>
      <c r="J231" s="239"/>
      <c r="K231" s="239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162</v>
      </c>
      <c r="AU231" s="249" t="s">
        <v>88</v>
      </c>
      <c r="AV231" s="13" t="s">
        <v>88</v>
      </c>
      <c r="AW231" s="13" t="s">
        <v>33</v>
      </c>
      <c r="AX231" s="13" t="s">
        <v>78</v>
      </c>
      <c r="AY231" s="249" t="s">
        <v>153</v>
      </c>
    </row>
    <row r="232" s="13" customFormat="1">
      <c r="A232" s="13"/>
      <c r="B232" s="238"/>
      <c r="C232" s="239"/>
      <c r="D232" s="240" t="s">
        <v>162</v>
      </c>
      <c r="E232" s="241" t="s">
        <v>1</v>
      </c>
      <c r="F232" s="242" t="s">
        <v>1487</v>
      </c>
      <c r="G232" s="239"/>
      <c r="H232" s="243">
        <v>-10.539999999999999</v>
      </c>
      <c r="I232" s="244"/>
      <c r="J232" s="239"/>
      <c r="K232" s="239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162</v>
      </c>
      <c r="AU232" s="249" t="s">
        <v>88</v>
      </c>
      <c r="AV232" s="13" t="s">
        <v>88</v>
      </c>
      <c r="AW232" s="13" t="s">
        <v>33</v>
      </c>
      <c r="AX232" s="13" t="s">
        <v>78</v>
      </c>
      <c r="AY232" s="249" t="s">
        <v>153</v>
      </c>
    </row>
    <row r="233" s="13" customFormat="1">
      <c r="A233" s="13"/>
      <c r="B233" s="238"/>
      <c r="C233" s="239"/>
      <c r="D233" s="240" t="s">
        <v>162</v>
      </c>
      <c r="E233" s="241" t="s">
        <v>1</v>
      </c>
      <c r="F233" s="242" t="s">
        <v>1488</v>
      </c>
      <c r="G233" s="239"/>
      <c r="H233" s="243">
        <v>-70.334000000000003</v>
      </c>
      <c r="I233" s="244"/>
      <c r="J233" s="239"/>
      <c r="K233" s="239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162</v>
      </c>
      <c r="AU233" s="249" t="s">
        <v>88</v>
      </c>
      <c r="AV233" s="13" t="s">
        <v>88</v>
      </c>
      <c r="AW233" s="13" t="s">
        <v>33</v>
      </c>
      <c r="AX233" s="13" t="s">
        <v>78</v>
      </c>
      <c r="AY233" s="249" t="s">
        <v>153</v>
      </c>
    </row>
    <row r="234" s="2" customFormat="1" ht="16.5" customHeight="1">
      <c r="A234" s="37"/>
      <c r="B234" s="38"/>
      <c r="C234" s="250" t="s">
        <v>339</v>
      </c>
      <c r="D234" s="250" t="s">
        <v>232</v>
      </c>
      <c r="E234" s="251" t="s">
        <v>340</v>
      </c>
      <c r="F234" s="252" t="s">
        <v>341</v>
      </c>
      <c r="G234" s="253" t="s">
        <v>158</v>
      </c>
      <c r="H234" s="254">
        <v>904.18299999999999</v>
      </c>
      <c r="I234" s="255"/>
      <c r="J234" s="256">
        <f>ROUND(I234*H234,0)</f>
        <v>0</v>
      </c>
      <c r="K234" s="252" t="s">
        <v>159</v>
      </c>
      <c r="L234" s="257"/>
      <c r="M234" s="258" t="s">
        <v>1</v>
      </c>
      <c r="N234" s="259" t="s">
        <v>44</v>
      </c>
      <c r="O234" s="90"/>
      <c r="P234" s="234">
        <f>O234*H234</f>
        <v>0</v>
      </c>
      <c r="Q234" s="234">
        <v>0.0023800000000000002</v>
      </c>
      <c r="R234" s="234">
        <f>Q234*H234</f>
        <v>2.1519555400000003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191</v>
      </c>
      <c r="AT234" s="236" t="s">
        <v>232</v>
      </c>
      <c r="AU234" s="236" t="s">
        <v>88</v>
      </c>
      <c r="AY234" s="16" t="s">
        <v>153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88</v>
      </c>
      <c r="BK234" s="237">
        <f>ROUND(I234*H234,0)</f>
        <v>0</v>
      </c>
      <c r="BL234" s="16" t="s">
        <v>160</v>
      </c>
      <c r="BM234" s="236" t="s">
        <v>1489</v>
      </c>
    </row>
    <row r="235" s="13" customFormat="1">
      <c r="A235" s="13"/>
      <c r="B235" s="238"/>
      <c r="C235" s="239"/>
      <c r="D235" s="240" t="s">
        <v>162</v>
      </c>
      <c r="E235" s="241" t="s">
        <v>1</v>
      </c>
      <c r="F235" s="242" t="s">
        <v>1490</v>
      </c>
      <c r="G235" s="239"/>
      <c r="H235" s="243">
        <v>904.18299999999999</v>
      </c>
      <c r="I235" s="244"/>
      <c r="J235" s="239"/>
      <c r="K235" s="239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162</v>
      </c>
      <c r="AU235" s="249" t="s">
        <v>88</v>
      </c>
      <c r="AV235" s="13" t="s">
        <v>88</v>
      </c>
      <c r="AW235" s="13" t="s">
        <v>33</v>
      </c>
      <c r="AX235" s="13" t="s">
        <v>78</v>
      </c>
      <c r="AY235" s="249" t="s">
        <v>153</v>
      </c>
    </row>
    <row r="236" s="2" customFormat="1" ht="37.8" customHeight="1">
      <c r="A236" s="37"/>
      <c r="B236" s="38"/>
      <c r="C236" s="225" t="s">
        <v>344</v>
      </c>
      <c r="D236" s="225" t="s">
        <v>155</v>
      </c>
      <c r="E236" s="226" t="s">
        <v>350</v>
      </c>
      <c r="F236" s="227" t="s">
        <v>351</v>
      </c>
      <c r="G236" s="228" t="s">
        <v>352</v>
      </c>
      <c r="H236" s="229">
        <v>72.359999999999999</v>
      </c>
      <c r="I236" s="230"/>
      <c r="J236" s="231">
        <f>ROUND(I236*H236,0)</f>
        <v>0</v>
      </c>
      <c r="K236" s="227" t="s">
        <v>159</v>
      </c>
      <c r="L236" s="43"/>
      <c r="M236" s="232" t="s">
        <v>1</v>
      </c>
      <c r="N236" s="233" t="s">
        <v>44</v>
      </c>
      <c r="O236" s="90"/>
      <c r="P236" s="234">
        <f>O236*H236</f>
        <v>0</v>
      </c>
      <c r="Q236" s="234">
        <v>0.0017600000000000001</v>
      </c>
      <c r="R236" s="234">
        <f>Q236*H236</f>
        <v>0.12735360000000001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160</v>
      </c>
      <c r="AT236" s="236" t="s">
        <v>155</v>
      </c>
      <c r="AU236" s="236" t="s">
        <v>88</v>
      </c>
      <c r="AY236" s="16" t="s">
        <v>153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88</v>
      </c>
      <c r="BK236" s="237">
        <f>ROUND(I236*H236,0)</f>
        <v>0</v>
      </c>
      <c r="BL236" s="16" t="s">
        <v>160</v>
      </c>
      <c r="BM236" s="236" t="s">
        <v>1491</v>
      </c>
    </row>
    <row r="237" s="13" customFormat="1">
      <c r="A237" s="13"/>
      <c r="B237" s="238"/>
      <c r="C237" s="239"/>
      <c r="D237" s="240" t="s">
        <v>162</v>
      </c>
      <c r="E237" s="241" t="s">
        <v>1</v>
      </c>
      <c r="F237" s="242" t="s">
        <v>1492</v>
      </c>
      <c r="G237" s="239"/>
      <c r="H237" s="243">
        <v>72.359999999999999</v>
      </c>
      <c r="I237" s="244"/>
      <c r="J237" s="239"/>
      <c r="K237" s="239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162</v>
      </c>
      <c r="AU237" s="249" t="s">
        <v>88</v>
      </c>
      <c r="AV237" s="13" t="s">
        <v>88</v>
      </c>
      <c r="AW237" s="13" t="s">
        <v>33</v>
      </c>
      <c r="AX237" s="13" t="s">
        <v>78</v>
      </c>
      <c r="AY237" s="249" t="s">
        <v>153</v>
      </c>
    </row>
    <row r="238" s="2" customFormat="1" ht="16.5" customHeight="1">
      <c r="A238" s="37"/>
      <c r="B238" s="38"/>
      <c r="C238" s="250" t="s">
        <v>349</v>
      </c>
      <c r="D238" s="250" t="s">
        <v>232</v>
      </c>
      <c r="E238" s="251" t="s">
        <v>356</v>
      </c>
      <c r="F238" s="252" t="s">
        <v>357</v>
      </c>
      <c r="G238" s="253" t="s">
        <v>158</v>
      </c>
      <c r="H238" s="254">
        <v>9.1170000000000009</v>
      </c>
      <c r="I238" s="255"/>
      <c r="J238" s="256">
        <f>ROUND(I238*H238,0)</f>
        <v>0</v>
      </c>
      <c r="K238" s="252" t="s">
        <v>1</v>
      </c>
      <c r="L238" s="257"/>
      <c r="M238" s="258" t="s">
        <v>1</v>
      </c>
      <c r="N238" s="259" t="s">
        <v>44</v>
      </c>
      <c r="O238" s="90"/>
      <c r="P238" s="234">
        <f>O238*H238</f>
        <v>0</v>
      </c>
      <c r="Q238" s="234">
        <v>0.00089999999999999998</v>
      </c>
      <c r="R238" s="234">
        <f>Q238*H238</f>
        <v>0.0082053000000000004</v>
      </c>
      <c r="S238" s="234">
        <v>0</v>
      </c>
      <c r="T238" s="23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191</v>
      </c>
      <c r="AT238" s="236" t="s">
        <v>232</v>
      </c>
      <c r="AU238" s="236" t="s">
        <v>88</v>
      </c>
      <c r="AY238" s="16" t="s">
        <v>153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88</v>
      </c>
      <c r="BK238" s="237">
        <f>ROUND(I238*H238,0)</f>
        <v>0</v>
      </c>
      <c r="BL238" s="16" t="s">
        <v>160</v>
      </c>
      <c r="BM238" s="236" t="s">
        <v>1493</v>
      </c>
    </row>
    <row r="239" s="13" customFormat="1">
      <c r="A239" s="13"/>
      <c r="B239" s="238"/>
      <c r="C239" s="239"/>
      <c r="D239" s="240" t="s">
        <v>162</v>
      </c>
      <c r="E239" s="241" t="s">
        <v>1</v>
      </c>
      <c r="F239" s="242" t="s">
        <v>1494</v>
      </c>
      <c r="G239" s="239"/>
      <c r="H239" s="243">
        <v>9.1170000000000009</v>
      </c>
      <c r="I239" s="244"/>
      <c r="J239" s="239"/>
      <c r="K239" s="239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162</v>
      </c>
      <c r="AU239" s="249" t="s">
        <v>88</v>
      </c>
      <c r="AV239" s="13" t="s">
        <v>88</v>
      </c>
      <c r="AW239" s="13" t="s">
        <v>33</v>
      </c>
      <c r="AX239" s="13" t="s">
        <v>78</v>
      </c>
      <c r="AY239" s="249" t="s">
        <v>153</v>
      </c>
    </row>
    <row r="240" s="2" customFormat="1" ht="37.8" customHeight="1">
      <c r="A240" s="37"/>
      <c r="B240" s="38"/>
      <c r="C240" s="225" t="s">
        <v>355</v>
      </c>
      <c r="D240" s="225" t="s">
        <v>155</v>
      </c>
      <c r="E240" s="226" t="s">
        <v>361</v>
      </c>
      <c r="F240" s="227" t="s">
        <v>362</v>
      </c>
      <c r="G240" s="228" t="s">
        <v>352</v>
      </c>
      <c r="H240" s="229">
        <v>187.19999999999999</v>
      </c>
      <c r="I240" s="230"/>
      <c r="J240" s="231">
        <f>ROUND(I240*H240,0)</f>
        <v>0</v>
      </c>
      <c r="K240" s="227" t="s">
        <v>159</v>
      </c>
      <c r="L240" s="43"/>
      <c r="M240" s="232" t="s">
        <v>1</v>
      </c>
      <c r="N240" s="233" t="s">
        <v>44</v>
      </c>
      <c r="O240" s="90"/>
      <c r="P240" s="234">
        <f>O240*H240</f>
        <v>0</v>
      </c>
      <c r="Q240" s="234">
        <v>0.0033899999999999998</v>
      </c>
      <c r="R240" s="234">
        <f>Q240*H240</f>
        <v>0.63460799999999995</v>
      </c>
      <c r="S240" s="234">
        <v>0</v>
      </c>
      <c r="T240" s="23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6" t="s">
        <v>160</v>
      </c>
      <c r="AT240" s="236" t="s">
        <v>155</v>
      </c>
      <c r="AU240" s="236" t="s">
        <v>88</v>
      </c>
      <c r="AY240" s="16" t="s">
        <v>153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6" t="s">
        <v>88</v>
      </c>
      <c r="BK240" s="237">
        <f>ROUND(I240*H240,0)</f>
        <v>0</v>
      </c>
      <c r="BL240" s="16" t="s">
        <v>160</v>
      </c>
      <c r="BM240" s="236" t="s">
        <v>1495</v>
      </c>
    </row>
    <row r="241" s="13" customFormat="1">
      <c r="A241" s="13"/>
      <c r="B241" s="238"/>
      <c r="C241" s="239"/>
      <c r="D241" s="240" t="s">
        <v>162</v>
      </c>
      <c r="E241" s="241" t="s">
        <v>1</v>
      </c>
      <c r="F241" s="242" t="s">
        <v>1496</v>
      </c>
      <c r="G241" s="239"/>
      <c r="H241" s="243">
        <v>187.19999999999999</v>
      </c>
      <c r="I241" s="244"/>
      <c r="J241" s="239"/>
      <c r="K241" s="239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162</v>
      </c>
      <c r="AU241" s="249" t="s">
        <v>88</v>
      </c>
      <c r="AV241" s="13" t="s">
        <v>88</v>
      </c>
      <c r="AW241" s="13" t="s">
        <v>33</v>
      </c>
      <c r="AX241" s="13" t="s">
        <v>78</v>
      </c>
      <c r="AY241" s="249" t="s">
        <v>153</v>
      </c>
    </row>
    <row r="242" s="2" customFormat="1" ht="24.15" customHeight="1">
      <c r="A242" s="37"/>
      <c r="B242" s="38"/>
      <c r="C242" s="250" t="s">
        <v>360</v>
      </c>
      <c r="D242" s="250" t="s">
        <v>232</v>
      </c>
      <c r="E242" s="251" t="s">
        <v>366</v>
      </c>
      <c r="F242" s="252" t="s">
        <v>367</v>
      </c>
      <c r="G242" s="253" t="s">
        <v>158</v>
      </c>
      <c r="H242" s="254">
        <v>58.968000000000004</v>
      </c>
      <c r="I242" s="255"/>
      <c r="J242" s="256">
        <f>ROUND(I242*H242,0)</f>
        <v>0</v>
      </c>
      <c r="K242" s="252" t="s">
        <v>159</v>
      </c>
      <c r="L242" s="257"/>
      <c r="M242" s="258" t="s">
        <v>1</v>
      </c>
      <c r="N242" s="259" t="s">
        <v>44</v>
      </c>
      <c r="O242" s="90"/>
      <c r="P242" s="234">
        <f>O242*H242</f>
        <v>0</v>
      </c>
      <c r="Q242" s="234">
        <v>0.00089999999999999998</v>
      </c>
      <c r="R242" s="234">
        <f>Q242*H242</f>
        <v>0.053071199999999999</v>
      </c>
      <c r="S242" s="234">
        <v>0</v>
      </c>
      <c r="T242" s="23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6" t="s">
        <v>191</v>
      </c>
      <c r="AT242" s="236" t="s">
        <v>232</v>
      </c>
      <c r="AU242" s="236" t="s">
        <v>88</v>
      </c>
      <c r="AY242" s="16" t="s">
        <v>153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6" t="s">
        <v>88</v>
      </c>
      <c r="BK242" s="237">
        <f>ROUND(I242*H242,0)</f>
        <v>0</v>
      </c>
      <c r="BL242" s="16" t="s">
        <v>160</v>
      </c>
      <c r="BM242" s="236" t="s">
        <v>1497</v>
      </c>
    </row>
    <row r="243" s="13" customFormat="1">
      <c r="A243" s="13"/>
      <c r="B243" s="238"/>
      <c r="C243" s="239"/>
      <c r="D243" s="240" t="s">
        <v>162</v>
      </c>
      <c r="E243" s="241" t="s">
        <v>1</v>
      </c>
      <c r="F243" s="242" t="s">
        <v>1498</v>
      </c>
      <c r="G243" s="239"/>
      <c r="H243" s="243">
        <v>58.968000000000004</v>
      </c>
      <c r="I243" s="244"/>
      <c r="J243" s="239"/>
      <c r="K243" s="239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162</v>
      </c>
      <c r="AU243" s="249" t="s">
        <v>88</v>
      </c>
      <c r="AV243" s="13" t="s">
        <v>88</v>
      </c>
      <c r="AW243" s="13" t="s">
        <v>33</v>
      </c>
      <c r="AX243" s="13" t="s">
        <v>78</v>
      </c>
      <c r="AY243" s="249" t="s">
        <v>153</v>
      </c>
    </row>
    <row r="244" s="2" customFormat="1" ht="44.25" customHeight="1">
      <c r="A244" s="37"/>
      <c r="B244" s="38"/>
      <c r="C244" s="225" t="s">
        <v>365</v>
      </c>
      <c r="D244" s="225" t="s">
        <v>155</v>
      </c>
      <c r="E244" s="226" t="s">
        <v>381</v>
      </c>
      <c r="F244" s="227" t="s">
        <v>382</v>
      </c>
      <c r="G244" s="228" t="s">
        <v>158</v>
      </c>
      <c r="H244" s="229">
        <v>22.32</v>
      </c>
      <c r="I244" s="230"/>
      <c r="J244" s="231">
        <f>ROUND(I244*H244,0)</f>
        <v>0</v>
      </c>
      <c r="K244" s="227" t="s">
        <v>159</v>
      </c>
      <c r="L244" s="43"/>
      <c r="M244" s="232" t="s">
        <v>1</v>
      </c>
      <c r="N244" s="233" t="s">
        <v>44</v>
      </c>
      <c r="O244" s="90"/>
      <c r="P244" s="234">
        <f>O244*H244</f>
        <v>0</v>
      </c>
      <c r="Q244" s="234">
        <v>0.011350000000000001</v>
      </c>
      <c r="R244" s="234">
        <f>Q244*H244</f>
        <v>0.253332</v>
      </c>
      <c r="S244" s="234">
        <v>0</v>
      </c>
      <c r="T244" s="23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160</v>
      </c>
      <c r="AT244" s="236" t="s">
        <v>155</v>
      </c>
      <c r="AU244" s="236" t="s">
        <v>88</v>
      </c>
      <c r="AY244" s="16" t="s">
        <v>153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88</v>
      </c>
      <c r="BK244" s="237">
        <f>ROUND(I244*H244,0)</f>
        <v>0</v>
      </c>
      <c r="BL244" s="16" t="s">
        <v>160</v>
      </c>
      <c r="BM244" s="236" t="s">
        <v>1499</v>
      </c>
    </row>
    <row r="245" s="13" customFormat="1">
      <c r="A245" s="13"/>
      <c r="B245" s="238"/>
      <c r="C245" s="239"/>
      <c r="D245" s="240" t="s">
        <v>162</v>
      </c>
      <c r="E245" s="241" t="s">
        <v>1</v>
      </c>
      <c r="F245" s="242" t="s">
        <v>1500</v>
      </c>
      <c r="G245" s="239"/>
      <c r="H245" s="243">
        <v>22.32</v>
      </c>
      <c r="I245" s="244"/>
      <c r="J245" s="239"/>
      <c r="K245" s="239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162</v>
      </c>
      <c r="AU245" s="249" t="s">
        <v>88</v>
      </c>
      <c r="AV245" s="13" t="s">
        <v>88</v>
      </c>
      <c r="AW245" s="13" t="s">
        <v>33</v>
      </c>
      <c r="AX245" s="13" t="s">
        <v>78</v>
      </c>
      <c r="AY245" s="249" t="s">
        <v>153</v>
      </c>
    </row>
    <row r="246" s="2" customFormat="1" ht="24.15" customHeight="1">
      <c r="A246" s="37"/>
      <c r="B246" s="38"/>
      <c r="C246" s="250" t="s">
        <v>370</v>
      </c>
      <c r="D246" s="250" t="s">
        <v>232</v>
      </c>
      <c r="E246" s="251" t="s">
        <v>233</v>
      </c>
      <c r="F246" s="252" t="s">
        <v>234</v>
      </c>
      <c r="G246" s="253" t="s">
        <v>158</v>
      </c>
      <c r="H246" s="254">
        <v>23.436</v>
      </c>
      <c r="I246" s="255"/>
      <c r="J246" s="256">
        <f>ROUND(I246*H246,0)</f>
        <v>0</v>
      </c>
      <c r="K246" s="252" t="s">
        <v>159</v>
      </c>
      <c r="L246" s="257"/>
      <c r="M246" s="258" t="s">
        <v>1</v>
      </c>
      <c r="N246" s="259" t="s">
        <v>44</v>
      </c>
      <c r="O246" s="90"/>
      <c r="P246" s="234">
        <f>O246*H246</f>
        <v>0</v>
      </c>
      <c r="Q246" s="234">
        <v>0.0089999999999999993</v>
      </c>
      <c r="R246" s="234">
        <f>Q246*H246</f>
        <v>0.21092399999999997</v>
      </c>
      <c r="S246" s="234">
        <v>0</v>
      </c>
      <c r="T246" s="23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6" t="s">
        <v>191</v>
      </c>
      <c r="AT246" s="236" t="s">
        <v>232</v>
      </c>
      <c r="AU246" s="236" t="s">
        <v>88</v>
      </c>
      <c r="AY246" s="16" t="s">
        <v>153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6" t="s">
        <v>88</v>
      </c>
      <c r="BK246" s="237">
        <f>ROUND(I246*H246,0)</f>
        <v>0</v>
      </c>
      <c r="BL246" s="16" t="s">
        <v>160</v>
      </c>
      <c r="BM246" s="236" t="s">
        <v>1501</v>
      </c>
    </row>
    <row r="247" s="13" customFormat="1">
      <c r="A247" s="13"/>
      <c r="B247" s="238"/>
      <c r="C247" s="239"/>
      <c r="D247" s="240" t="s">
        <v>162</v>
      </c>
      <c r="E247" s="241" t="s">
        <v>1</v>
      </c>
      <c r="F247" s="242" t="s">
        <v>1502</v>
      </c>
      <c r="G247" s="239"/>
      <c r="H247" s="243">
        <v>23.436</v>
      </c>
      <c r="I247" s="244"/>
      <c r="J247" s="239"/>
      <c r="K247" s="239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162</v>
      </c>
      <c r="AU247" s="249" t="s">
        <v>88</v>
      </c>
      <c r="AV247" s="13" t="s">
        <v>88</v>
      </c>
      <c r="AW247" s="13" t="s">
        <v>33</v>
      </c>
      <c r="AX247" s="13" t="s">
        <v>78</v>
      </c>
      <c r="AY247" s="249" t="s">
        <v>153</v>
      </c>
    </row>
    <row r="248" s="2" customFormat="1" ht="44.25" customHeight="1">
      <c r="A248" s="37"/>
      <c r="B248" s="38"/>
      <c r="C248" s="225" t="s">
        <v>375</v>
      </c>
      <c r="D248" s="225" t="s">
        <v>155</v>
      </c>
      <c r="E248" s="226" t="s">
        <v>389</v>
      </c>
      <c r="F248" s="227" t="s">
        <v>390</v>
      </c>
      <c r="G248" s="228" t="s">
        <v>158</v>
      </c>
      <c r="H248" s="229">
        <v>68.444999999999993</v>
      </c>
      <c r="I248" s="230"/>
      <c r="J248" s="231">
        <f>ROUND(I248*H248,0)</f>
        <v>0</v>
      </c>
      <c r="K248" s="227" t="s">
        <v>159</v>
      </c>
      <c r="L248" s="43"/>
      <c r="M248" s="232" t="s">
        <v>1</v>
      </c>
      <c r="N248" s="233" t="s">
        <v>44</v>
      </c>
      <c r="O248" s="90"/>
      <c r="P248" s="234">
        <f>O248*H248</f>
        <v>0</v>
      </c>
      <c r="Q248" s="234">
        <v>0.011429999999999999</v>
      </c>
      <c r="R248" s="234">
        <f>Q248*H248</f>
        <v>0.78232634999999984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160</v>
      </c>
      <c r="AT248" s="236" t="s">
        <v>155</v>
      </c>
      <c r="AU248" s="236" t="s">
        <v>88</v>
      </c>
      <c r="AY248" s="16" t="s">
        <v>153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88</v>
      </c>
      <c r="BK248" s="237">
        <f>ROUND(I248*H248,0)</f>
        <v>0</v>
      </c>
      <c r="BL248" s="16" t="s">
        <v>160</v>
      </c>
      <c r="BM248" s="236" t="s">
        <v>1503</v>
      </c>
    </row>
    <row r="249" s="13" customFormat="1">
      <c r="A249" s="13"/>
      <c r="B249" s="238"/>
      <c r="C249" s="239"/>
      <c r="D249" s="240" t="s">
        <v>162</v>
      </c>
      <c r="E249" s="241" t="s">
        <v>1</v>
      </c>
      <c r="F249" s="242" t="s">
        <v>1504</v>
      </c>
      <c r="G249" s="239"/>
      <c r="H249" s="243">
        <v>68.444999999999993</v>
      </c>
      <c r="I249" s="244"/>
      <c r="J249" s="239"/>
      <c r="K249" s="239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162</v>
      </c>
      <c r="AU249" s="249" t="s">
        <v>88</v>
      </c>
      <c r="AV249" s="13" t="s">
        <v>88</v>
      </c>
      <c r="AW249" s="13" t="s">
        <v>33</v>
      </c>
      <c r="AX249" s="13" t="s">
        <v>78</v>
      </c>
      <c r="AY249" s="249" t="s">
        <v>153</v>
      </c>
    </row>
    <row r="250" s="2" customFormat="1" ht="24.15" customHeight="1">
      <c r="A250" s="37"/>
      <c r="B250" s="38"/>
      <c r="C250" s="250" t="s">
        <v>380</v>
      </c>
      <c r="D250" s="250" t="s">
        <v>232</v>
      </c>
      <c r="E250" s="251" t="s">
        <v>243</v>
      </c>
      <c r="F250" s="252" t="s">
        <v>244</v>
      </c>
      <c r="G250" s="253" t="s">
        <v>158</v>
      </c>
      <c r="H250" s="254">
        <v>71.867000000000004</v>
      </c>
      <c r="I250" s="255"/>
      <c r="J250" s="256">
        <f>ROUND(I250*H250,0)</f>
        <v>0</v>
      </c>
      <c r="K250" s="252" t="s">
        <v>159</v>
      </c>
      <c r="L250" s="257"/>
      <c r="M250" s="258" t="s">
        <v>1</v>
      </c>
      <c r="N250" s="259" t="s">
        <v>44</v>
      </c>
      <c r="O250" s="90"/>
      <c r="P250" s="234">
        <f>O250*H250</f>
        <v>0</v>
      </c>
      <c r="Q250" s="234">
        <v>0.0135</v>
      </c>
      <c r="R250" s="234">
        <f>Q250*H250</f>
        <v>0.97020450000000003</v>
      </c>
      <c r="S250" s="234">
        <v>0</v>
      </c>
      <c r="T250" s="23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6" t="s">
        <v>191</v>
      </c>
      <c r="AT250" s="236" t="s">
        <v>232</v>
      </c>
      <c r="AU250" s="236" t="s">
        <v>88</v>
      </c>
      <c r="AY250" s="16" t="s">
        <v>153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6" t="s">
        <v>88</v>
      </c>
      <c r="BK250" s="237">
        <f>ROUND(I250*H250,0)</f>
        <v>0</v>
      </c>
      <c r="BL250" s="16" t="s">
        <v>160</v>
      </c>
      <c r="BM250" s="236" t="s">
        <v>1505</v>
      </c>
    </row>
    <row r="251" s="13" customFormat="1">
      <c r="A251" s="13"/>
      <c r="B251" s="238"/>
      <c r="C251" s="239"/>
      <c r="D251" s="240" t="s">
        <v>162</v>
      </c>
      <c r="E251" s="241" t="s">
        <v>1</v>
      </c>
      <c r="F251" s="242" t="s">
        <v>1506</v>
      </c>
      <c r="G251" s="239"/>
      <c r="H251" s="243">
        <v>71.867000000000004</v>
      </c>
      <c r="I251" s="244"/>
      <c r="J251" s="239"/>
      <c r="K251" s="239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162</v>
      </c>
      <c r="AU251" s="249" t="s">
        <v>88</v>
      </c>
      <c r="AV251" s="13" t="s">
        <v>88</v>
      </c>
      <c r="AW251" s="13" t="s">
        <v>33</v>
      </c>
      <c r="AX251" s="13" t="s">
        <v>78</v>
      </c>
      <c r="AY251" s="249" t="s">
        <v>153</v>
      </c>
    </row>
    <row r="252" s="2" customFormat="1" ht="44.25" customHeight="1">
      <c r="A252" s="37"/>
      <c r="B252" s="38"/>
      <c r="C252" s="225" t="s">
        <v>385</v>
      </c>
      <c r="D252" s="225" t="s">
        <v>155</v>
      </c>
      <c r="E252" s="226" t="s">
        <v>397</v>
      </c>
      <c r="F252" s="227" t="s">
        <v>398</v>
      </c>
      <c r="G252" s="228" t="s">
        <v>158</v>
      </c>
      <c r="H252" s="229">
        <v>70.334000000000003</v>
      </c>
      <c r="I252" s="230"/>
      <c r="J252" s="231">
        <f>ROUND(I252*H252,0)</f>
        <v>0</v>
      </c>
      <c r="K252" s="227" t="s">
        <v>159</v>
      </c>
      <c r="L252" s="43"/>
      <c r="M252" s="232" t="s">
        <v>1</v>
      </c>
      <c r="N252" s="233" t="s">
        <v>44</v>
      </c>
      <c r="O252" s="90"/>
      <c r="P252" s="234">
        <f>O252*H252</f>
        <v>0</v>
      </c>
      <c r="Q252" s="234">
        <v>0.011599999999999999</v>
      </c>
      <c r="R252" s="234">
        <f>Q252*H252</f>
        <v>0.8158744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160</v>
      </c>
      <c r="AT252" s="236" t="s">
        <v>155</v>
      </c>
      <c r="AU252" s="236" t="s">
        <v>88</v>
      </c>
      <c r="AY252" s="16" t="s">
        <v>153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88</v>
      </c>
      <c r="BK252" s="237">
        <f>ROUND(I252*H252,0)</f>
        <v>0</v>
      </c>
      <c r="BL252" s="16" t="s">
        <v>160</v>
      </c>
      <c r="BM252" s="236" t="s">
        <v>1507</v>
      </c>
    </row>
    <row r="253" s="13" customFormat="1">
      <c r="A253" s="13"/>
      <c r="B253" s="238"/>
      <c r="C253" s="239"/>
      <c r="D253" s="240" t="s">
        <v>162</v>
      </c>
      <c r="E253" s="241" t="s">
        <v>1</v>
      </c>
      <c r="F253" s="242" t="s">
        <v>1508</v>
      </c>
      <c r="G253" s="239"/>
      <c r="H253" s="243">
        <v>24.077999999999999</v>
      </c>
      <c r="I253" s="244"/>
      <c r="J253" s="239"/>
      <c r="K253" s="239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162</v>
      </c>
      <c r="AU253" s="249" t="s">
        <v>88</v>
      </c>
      <c r="AV253" s="13" t="s">
        <v>88</v>
      </c>
      <c r="AW253" s="13" t="s">
        <v>33</v>
      </c>
      <c r="AX253" s="13" t="s">
        <v>78</v>
      </c>
      <c r="AY253" s="249" t="s">
        <v>153</v>
      </c>
    </row>
    <row r="254" s="13" customFormat="1">
      <c r="A254" s="13"/>
      <c r="B254" s="238"/>
      <c r="C254" s="239"/>
      <c r="D254" s="240" t="s">
        <v>162</v>
      </c>
      <c r="E254" s="241" t="s">
        <v>1</v>
      </c>
      <c r="F254" s="242" t="s">
        <v>1509</v>
      </c>
      <c r="G254" s="239"/>
      <c r="H254" s="243">
        <v>14.720000000000001</v>
      </c>
      <c r="I254" s="244"/>
      <c r="J254" s="239"/>
      <c r="K254" s="239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162</v>
      </c>
      <c r="AU254" s="249" t="s">
        <v>88</v>
      </c>
      <c r="AV254" s="13" t="s">
        <v>88</v>
      </c>
      <c r="AW254" s="13" t="s">
        <v>33</v>
      </c>
      <c r="AX254" s="13" t="s">
        <v>78</v>
      </c>
      <c r="AY254" s="249" t="s">
        <v>153</v>
      </c>
    </row>
    <row r="255" s="13" customFormat="1">
      <c r="A255" s="13"/>
      <c r="B255" s="238"/>
      <c r="C255" s="239"/>
      <c r="D255" s="240" t="s">
        <v>162</v>
      </c>
      <c r="E255" s="241" t="s">
        <v>1</v>
      </c>
      <c r="F255" s="242" t="s">
        <v>1510</v>
      </c>
      <c r="G255" s="239"/>
      <c r="H255" s="243">
        <v>31.536000000000001</v>
      </c>
      <c r="I255" s="244"/>
      <c r="J255" s="239"/>
      <c r="K255" s="239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162</v>
      </c>
      <c r="AU255" s="249" t="s">
        <v>88</v>
      </c>
      <c r="AV255" s="13" t="s">
        <v>88</v>
      </c>
      <c r="AW255" s="13" t="s">
        <v>33</v>
      </c>
      <c r="AX255" s="13" t="s">
        <v>78</v>
      </c>
      <c r="AY255" s="249" t="s">
        <v>153</v>
      </c>
    </row>
    <row r="256" s="2" customFormat="1" ht="24.15" customHeight="1">
      <c r="A256" s="37"/>
      <c r="B256" s="38"/>
      <c r="C256" s="250" t="s">
        <v>388</v>
      </c>
      <c r="D256" s="250" t="s">
        <v>232</v>
      </c>
      <c r="E256" s="251" t="s">
        <v>404</v>
      </c>
      <c r="F256" s="252" t="s">
        <v>405</v>
      </c>
      <c r="G256" s="253" t="s">
        <v>158</v>
      </c>
      <c r="H256" s="254">
        <v>73.850999999999999</v>
      </c>
      <c r="I256" s="255"/>
      <c r="J256" s="256">
        <f>ROUND(I256*H256,0)</f>
        <v>0</v>
      </c>
      <c r="K256" s="252" t="s">
        <v>159</v>
      </c>
      <c r="L256" s="257"/>
      <c r="M256" s="258" t="s">
        <v>1</v>
      </c>
      <c r="N256" s="259" t="s">
        <v>44</v>
      </c>
      <c r="O256" s="90"/>
      <c r="P256" s="234">
        <f>O256*H256</f>
        <v>0</v>
      </c>
      <c r="Q256" s="234">
        <v>0.016500000000000001</v>
      </c>
      <c r="R256" s="234">
        <f>Q256*H256</f>
        <v>1.2185414999999999</v>
      </c>
      <c r="S256" s="234">
        <v>0</v>
      </c>
      <c r="T256" s="23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6" t="s">
        <v>191</v>
      </c>
      <c r="AT256" s="236" t="s">
        <v>232</v>
      </c>
      <c r="AU256" s="236" t="s">
        <v>88</v>
      </c>
      <c r="AY256" s="16" t="s">
        <v>153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6" t="s">
        <v>88</v>
      </c>
      <c r="BK256" s="237">
        <f>ROUND(I256*H256,0)</f>
        <v>0</v>
      </c>
      <c r="BL256" s="16" t="s">
        <v>160</v>
      </c>
      <c r="BM256" s="236" t="s">
        <v>1511</v>
      </c>
    </row>
    <row r="257" s="13" customFormat="1">
      <c r="A257" s="13"/>
      <c r="B257" s="238"/>
      <c r="C257" s="239"/>
      <c r="D257" s="240" t="s">
        <v>162</v>
      </c>
      <c r="E257" s="241" t="s">
        <v>1</v>
      </c>
      <c r="F257" s="242" t="s">
        <v>1512</v>
      </c>
      <c r="G257" s="239"/>
      <c r="H257" s="243">
        <v>73.850999999999999</v>
      </c>
      <c r="I257" s="244"/>
      <c r="J257" s="239"/>
      <c r="K257" s="239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162</v>
      </c>
      <c r="AU257" s="249" t="s">
        <v>88</v>
      </c>
      <c r="AV257" s="13" t="s">
        <v>88</v>
      </c>
      <c r="AW257" s="13" t="s">
        <v>33</v>
      </c>
      <c r="AX257" s="13" t="s">
        <v>78</v>
      </c>
      <c r="AY257" s="249" t="s">
        <v>153</v>
      </c>
    </row>
    <row r="258" s="2" customFormat="1" ht="44.25" customHeight="1">
      <c r="A258" s="37"/>
      <c r="B258" s="38"/>
      <c r="C258" s="225" t="s">
        <v>393</v>
      </c>
      <c r="D258" s="225" t="s">
        <v>155</v>
      </c>
      <c r="E258" s="226" t="s">
        <v>371</v>
      </c>
      <c r="F258" s="227" t="s">
        <v>372</v>
      </c>
      <c r="G258" s="228" t="s">
        <v>158</v>
      </c>
      <c r="H258" s="229">
        <v>30.576000000000001</v>
      </c>
      <c r="I258" s="230"/>
      <c r="J258" s="231">
        <f>ROUND(I258*H258,0)</f>
        <v>0</v>
      </c>
      <c r="K258" s="227" t="s">
        <v>159</v>
      </c>
      <c r="L258" s="43"/>
      <c r="M258" s="232" t="s">
        <v>1</v>
      </c>
      <c r="N258" s="233" t="s">
        <v>44</v>
      </c>
      <c r="O258" s="90"/>
      <c r="P258" s="234">
        <f>O258*H258</f>
        <v>0</v>
      </c>
      <c r="Q258" s="234">
        <v>0.01243</v>
      </c>
      <c r="R258" s="234">
        <f>Q258*H258</f>
        <v>0.38005968000000001</v>
      </c>
      <c r="S258" s="234">
        <v>0</v>
      </c>
      <c r="T258" s="23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6" t="s">
        <v>160</v>
      </c>
      <c r="AT258" s="236" t="s">
        <v>155</v>
      </c>
      <c r="AU258" s="236" t="s">
        <v>88</v>
      </c>
      <c r="AY258" s="16" t="s">
        <v>153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6" t="s">
        <v>88</v>
      </c>
      <c r="BK258" s="237">
        <f>ROUND(I258*H258,0)</f>
        <v>0</v>
      </c>
      <c r="BL258" s="16" t="s">
        <v>160</v>
      </c>
      <c r="BM258" s="236" t="s">
        <v>1513</v>
      </c>
    </row>
    <row r="259" s="13" customFormat="1">
      <c r="A259" s="13"/>
      <c r="B259" s="238"/>
      <c r="C259" s="239"/>
      <c r="D259" s="240" t="s">
        <v>162</v>
      </c>
      <c r="E259" s="241" t="s">
        <v>1</v>
      </c>
      <c r="F259" s="242" t="s">
        <v>1514</v>
      </c>
      <c r="G259" s="239"/>
      <c r="H259" s="243">
        <v>30.576000000000001</v>
      </c>
      <c r="I259" s="244"/>
      <c r="J259" s="239"/>
      <c r="K259" s="239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162</v>
      </c>
      <c r="AU259" s="249" t="s">
        <v>88</v>
      </c>
      <c r="AV259" s="13" t="s">
        <v>88</v>
      </c>
      <c r="AW259" s="13" t="s">
        <v>33</v>
      </c>
      <c r="AX259" s="13" t="s">
        <v>78</v>
      </c>
      <c r="AY259" s="249" t="s">
        <v>153</v>
      </c>
    </row>
    <row r="260" s="2" customFormat="1" ht="24.15" customHeight="1">
      <c r="A260" s="37"/>
      <c r="B260" s="38"/>
      <c r="C260" s="250" t="s">
        <v>396</v>
      </c>
      <c r="D260" s="250" t="s">
        <v>232</v>
      </c>
      <c r="E260" s="251" t="s">
        <v>376</v>
      </c>
      <c r="F260" s="252" t="s">
        <v>377</v>
      </c>
      <c r="G260" s="253" t="s">
        <v>158</v>
      </c>
      <c r="H260" s="254">
        <v>32.104999999999997</v>
      </c>
      <c r="I260" s="255"/>
      <c r="J260" s="256">
        <f>ROUND(I260*H260,0)</f>
        <v>0</v>
      </c>
      <c r="K260" s="252" t="s">
        <v>159</v>
      </c>
      <c r="L260" s="257"/>
      <c r="M260" s="258" t="s">
        <v>1</v>
      </c>
      <c r="N260" s="259" t="s">
        <v>44</v>
      </c>
      <c r="O260" s="90"/>
      <c r="P260" s="234">
        <f>O260*H260</f>
        <v>0</v>
      </c>
      <c r="Q260" s="234">
        <v>0.0030000000000000001</v>
      </c>
      <c r="R260" s="234">
        <f>Q260*H260</f>
        <v>0.096314999999999998</v>
      </c>
      <c r="S260" s="234">
        <v>0</v>
      </c>
      <c r="T260" s="23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6" t="s">
        <v>191</v>
      </c>
      <c r="AT260" s="236" t="s">
        <v>232</v>
      </c>
      <c r="AU260" s="236" t="s">
        <v>88</v>
      </c>
      <c r="AY260" s="16" t="s">
        <v>153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6" t="s">
        <v>88</v>
      </c>
      <c r="BK260" s="237">
        <f>ROUND(I260*H260,0)</f>
        <v>0</v>
      </c>
      <c r="BL260" s="16" t="s">
        <v>160</v>
      </c>
      <c r="BM260" s="236" t="s">
        <v>1515</v>
      </c>
    </row>
    <row r="261" s="13" customFormat="1">
      <c r="A261" s="13"/>
      <c r="B261" s="238"/>
      <c r="C261" s="239"/>
      <c r="D261" s="240" t="s">
        <v>162</v>
      </c>
      <c r="E261" s="241" t="s">
        <v>1</v>
      </c>
      <c r="F261" s="242" t="s">
        <v>1516</v>
      </c>
      <c r="G261" s="239"/>
      <c r="H261" s="243">
        <v>32.104999999999997</v>
      </c>
      <c r="I261" s="244"/>
      <c r="J261" s="239"/>
      <c r="K261" s="239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162</v>
      </c>
      <c r="AU261" s="249" t="s">
        <v>88</v>
      </c>
      <c r="AV261" s="13" t="s">
        <v>88</v>
      </c>
      <c r="AW261" s="13" t="s">
        <v>33</v>
      </c>
      <c r="AX261" s="13" t="s">
        <v>78</v>
      </c>
      <c r="AY261" s="249" t="s">
        <v>153</v>
      </c>
    </row>
    <row r="262" s="2" customFormat="1" ht="37.8" customHeight="1">
      <c r="A262" s="37"/>
      <c r="B262" s="38"/>
      <c r="C262" s="225" t="s">
        <v>403</v>
      </c>
      <c r="D262" s="225" t="s">
        <v>155</v>
      </c>
      <c r="E262" s="226" t="s">
        <v>409</v>
      </c>
      <c r="F262" s="227" t="s">
        <v>410</v>
      </c>
      <c r="G262" s="228" t="s">
        <v>352</v>
      </c>
      <c r="H262" s="229">
        <v>362.54000000000002</v>
      </c>
      <c r="I262" s="230"/>
      <c r="J262" s="231">
        <f>ROUND(I262*H262,0)</f>
        <v>0</v>
      </c>
      <c r="K262" s="227" t="s">
        <v>159</v>
      </c>
      <c r="L262" s="43"/>
      <c r="M262" s="232" t="s">
        <v>1</v>
      </c>
      <c r="N262" s="233" t="s">
        <v>44</v>
      </c>
      <c r="O262" s="90"/>
      <c r="P262" s="234">
        <f>O262*H262</f>
        <v>0</v>
      </c>
      <c r="Q262" s="234">
        <v>0.0017600000000000001</v>
      </c>
      <c r="R262" s="234">
        <f>Q262*H262</f>
        <v>0.63807040000000004</v>
      </c>
      <c r="S262" s="234">
        <v>0</v>
      </c>
      <c r="T262" s="23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6" t="s">
        <v>160</v>
      </c>
      <c r="AT262" s="236" t="s">
        <v>155</v>
      </c>
      <c r="AU262" s="236" t="s">
        <v>88</v>
      </c>
      <c r="AY262" s="16" t="s">
        <v>153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6" t="s">
        <v>88</v>
      </c>
      <c r="BK262" s="237">
        <f>ROUND(I262*H262,0)</f>
        <v>0</v>
      </c>
      <c r="BL262" s="16" t="s">
        <v>160</v>
      </c>
      <c r="BM262" s="236" t="s">
        <v>1517</v>
      </c>
    </row>
    <row r="263" s="13" customFormat="1">
      <c r="A263" s="13"/>
      <c r="B263" s="238"/>
      <c r="C263" s="239"/>
      <c r="D263" s="240" t="s">
        <v>162</v>
      </c>
      <c r="E263" s="241" t="s">
        <v>1</v>
      </c>
      <c r="F263" s="242" t="s">
        <v>1518</v>
      </c>
      <c r="G263" s="239"/>
      <c r="H263" s="243">
        <v>362.54000000000002</v>
      </c>
      <c r="I263" s="244"/>
      <c r="J263" s="239"/>
      <c r="K263" s="239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162</v>
      </c>
      <c r="AU263" s="249" t="s">
        <v>88</v>
      </c>
      <c r="AV263" s="13" t="s">
        <v>88</v>
      </c>
      <c r="AW263" s="13" t="s">
        <v>33</v>
      </c>
      <c r="AX263" s="13" t="s">
        <v>78</v>
      </c>
      <c r="AY263" s="249" t="s">
        <v>153</v>
      </c>
    </row>
    <row r="264" s="2" customFormat="1" ht="37.8" customHeight="1">
      <c r="A264" s="37"/>
      <c r="B264" s="38"/>
      <c r="C264" s="225" t="s">
        <v>408</v>
      </c>
      <c r="D264" s="225" t="s">
        <v>155</v>
      </c>
      <c r="E264" s="226" t="s">
        <v>414</v>
      </c>
      <c r="F264" s="227" t="s">
        <v>415</v>
      </c>
      <c r="G264" s="228" t="s">
        <v>352</v>
      </c>
      <c r="H264" s="229">
        <v>494.39999999999998</v>
      </c>
      <c r="I264" s="230"/>
      <c r="J264" s="231">
        <f>ROUND(I264*H264,0)</f>
        <v>0</v>
      </c>
      <c r="K264" s="227" t="s">
        <v>159</v>
      </c>
      <c r="L264" s="43"/>
      <c r="M264" s="232" t="s">
        <v>1</v>
      </c>
      <c r="N264" s="233" t="s">
        <v>44</v>
      </c>
      <c r="O264" s="90"/>
      <c r="P264" s="234">
        <f>O264*H264</f>
        <v>0</v>
      </c>
      <c r="Q264" s="234">
        <v>0.0033899999999999998</v>
      </c>
      <c r="R264" s="234">
        <f>Q264*H264</f>
        <v>1.6760159999999997</v>
      </c>
      <c r="S264" s="234">
        <v>0</v>
      </c>
      <c r="T264" s="23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6" t="s">
        <v>160</v>
      </c>
      <c r="AT264" s="236" t="s">
        <v>155</v>
      </c>
      <c r="AU264" s="236" t="s">
        <v>88</v>
      </c>
      <c r="AY264" s="16" t="s">
        <v>153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6" t="s">
        <v>88</v>
      </c>
      <c r="BK264" s="237">
        <f>ROUND(I264*H264,0)</f>
        <v>0</v>
      </c>
      <c r="BL264" s="16" t="s">
        <v>160</v>
      </c>
      <c r="BM264" s="236" t="s">
        <v>1519</v>
      </c>
    </row>
    <row r="265" s="13" customFormat="1">
      <c r="A265" s="13"/>
      <c r="B265" s="238"/>
      <c r="C265" s="239"/>
      <c r="D265" s="240" t="s">
        <v>162</v>
      </c>
      <c r="E265" s="241" t="s">
        <v>1</v>
      </c>
      <c r="F265" s="242" t="s">
        <v>1520</v>
      </c>
      <c r="G265" s="239"/>
      <c r="H265" s="243">
        <v>494.39999999999998</v>
      </c>
      <c r="I265" s="244"/>
      <c r="J265" s="239"/>
      <c r="K265" s="239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162</v>
      </c>
      <c r="AU265" s="249" t="s">
        <v>88</v>
      </c>
      <c r="AV265" s="13" t="s">
        <v>88</v>
      </c>
      <c r="AW265" s="13" t="s">
        <v>33</v>
      </c>
      <c r="AX265" s="13" t="s">
        <v>78</v>
      </c>
      <c r="AY265" s="249" t="s">
        <v>153</v>
      </c>
    </row>
    <row r="266" s="2" customFormat="1" ht="24.15" customHeight="1">
      <c r="A266" s="37"/>
      <c r="B266" s="38"/>
      <c r="C266" s="250" t="s">
        <v>413</v>
      </c>
      <c r="D266" s="250" t="s">
        <v>232</v>
      </c>
      <c r="E266" s="251" t="s">
        <v>376</v>
      </c>
      <c r="F266" s="252" t="s">
        <v>377</v>
      </c>
      <c r="G266" s="253" t="s">
        <v>158</v>
      </c>
      <c r="H266" s="254">
        <v>201.416</v>
      </c>
      <c r="I266" s="255"/>
      <c r="J266" s="256">
        <f>ROUND(I266*H266,0)</f>
        <v>0</v>
      </c>
      <c r="K266" s="252" t="s">
        <v>159</v>
      </c>
      <c r="L266" s="257"/>
      <c r="M266" s="258" t="s">
        <v>1</v>
      </c>
      <c r="N266" s="259" t="s">
        <v>44</v>
      </c>
      <c r="O266" s="90"/>
      <c r="P266" s="234">
        <f>O266*H266</f>
        <v>0</v>
      </c>
      <c r="Q266" s="234">
        <v>0.0030000000000000001</v>
      </c>
      <c r="R266" s="234">
        <f>Q266*H266</f>
        <v>0.60424800000000001</v>
      </c>
      <c r="S266" s="234">
        <v>0</v>
      </c>
      <c r="T266" s="23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6" t="s">
        <v>191</v>
      </c>
      <c r="AT266" s="236" t="s">
        <v>232</v>
      </c>
      <c r="AU266" s="236" t="s">
        <v>88</v>
      </c>
      <c r="AY266" s="16" t="s">
        <v>153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6" t="s">
        <v>88</v>
      </c>
      <c r="BK266" s="237">
        <f>ROUND(I266*H266,0)</f>
        <v>0</v>
      </c>
      <c r="BL266" s="16" t="s">
        <v>160</v>
      </c>
      <c r="BM266" s="236" t="s">
        <v>1521</v>
      </c>
    </row>
    <row r="267" s="13" customFormat="1">
      <c r="A267" s="13"/>
      <c r="B267" s="238"/>
      <c r="C267" s="239"/>
      <c r="D267" s="240" t="s">
        <v>162</v>
      </c>
      <c r="E267" s="241" t="s">
        <v>1</v>
      </c>
      <c r="F267" s="242" t="s">
        <v>1522</v>
      </c>
      <c r="G267" s="239"/>
      <c r="H267" s="243">
        <v>201.416</v>
      </c>
      <c r="I267" s="244"/>
      <c r="J267" s="239"/>
      <c r="K267" s="239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162</v>
      </c>
      <c r="AU267" s="249" t="s">
        <v>88</v>
      </c>
      <c r="AV267" s="13" t="s">
        <v>88</v>
      </c>
      <c r="AW267" s="13" t="s">
        <v>33</v>
      </c>
      <c r="AX267" s="13" t="s">
        <v>78</v>
      </c>
      <c r="AY267" s="249" t="s">
        <v>153</v>
      </c>
    </row>
    <row r="268" s="2" customFormat="1" ht="37.8" customHeight="1">
      <c r="A268" s="37"/>
      <c r="B268" s="38"/>
      <c r="C268" s="225" t="s">
        <v>418</v>
      </c>
      <c r="D268" s="225" t="s">
        <v>155</v>
      </c>
      <c r="E268" s="226" t="s">
        <v>422</v>
      </c>
      <c r="F268" s="227" t="s">
        <v>423</v>
      </c>
      <c r="G268" s="228" t="s">
        <v>158</v>
      </c>
      <c r="H268" s="229">
        <v>1346.3589999999999</v>
      </c>
      <c r="I268" s="230"/>
      <c r="J268" s="231">
        <f>ROUND(I268*H268,0)</f>
        <v>0</v>
      </c>
      <c r="K268" s="227" t="s">
        <v>159</v>
      </c>
      <c r="L268" s="43"/>
      <c r="M268" s="232" t="s">
        <v>1</v>
      </c>
      <c r="N268" s="233" t="s">
        <v>44</v>
      </c>
      <c r="O268" s="90"/>
      <c r="P268" s="234">
        <f>O268*H268</f>
        <v>0</v>
      </c>
      <c r="Q268" s="234">
        <v>8.0000000000000007E-05</v>
      </c>
      <c r="R268" s="234">
        <f>Q268*H268</f>
        <v>0.10770872000000001</v>
      </c>
      <c r="S268" s="234">
        <v>0</v>
      </c>
      <c r="T268" s="23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6" t="s">
        <v>160</v>
      </c>
      <c r="AT268" s="236" t="s">
        <v>155</v>
      </c>
      <c r="AU268" s="236" t="s">
        <v>88</v>
      </c>
      <c r="AY268" s="16" t="s">
        <v>153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6" t="s">
        <v>88</v>
      </c>
      <c r="BK268" s="237">
        <f>ROUND(I268*H268,0)</f>
        <v>0</v>
      </c>
      <c r="BL268" s="16" t="s">
        <v>160</v>
      </c>
      <c r="BM268" s="236" t="s">
        <v>1523</v>
      </c>
    </row>
    <row r="269" s="13" customFormat="1">
      <c r="A269" s="13"/>
      <c r="B269" s="238"/>
      <c r="C269" s="239"/>
      <c r="D269" s="240" t="s">
        <v>162</v>
      </c>
      <c r="E269" s="241" t="s">
        <v>1</v>
      </c>
      <c r="F269" s="242" t="s">
        <v>1524</v>
      </c>
      <c r="G269" s="239"/>
      <c r="H269" s="243">
        <v>1346.3589999999999</v>
      </c>
      <c r="I269" s="244"/>
      <c r="J269" s="239"/>
      <c r="K269" s="239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162</v>
      </c>
      <c r="AU269" s="249" t="s">
        <v>88</v>
      </c>
      <c r="AV269" s="13" t="s">
        <v>88</v>
      </c>
      <c r="AW269" s="13" t="s">
        <v>33</v>
      </c>
      <c r="AX269" s="13" t="s">
        <v>78</v>
      </c>
      <c r="AY269" s="249" t="s">
        <v>153</v>
      </c>
    </row>
    <row r="270" s="2" customFormat="1" ht="37.8" customHeight="1">
      <c r="A270" s="37"/>
      <c r="B270" s="38"/>
      <c r="C270" s="225" t="s">
        <v>421</v>
      </c>
      <c r="D270" s="225" t="s">
        <v>155</v>
      </c>
      <c r="E270" s="226" t="s">
        <v>427</v>
      </c>
      <c r="F270" s="227" t="s">
        <v>428</v>
      </c>
      <c r="G270" s="228" t="s">
        <v>158</v>
      </c>
      <c r="H270" s="229">
        <v>191.67500000000001</v>
      </c>
      <c r="I270" s="230"/>
      <c r="J270" s="231">
        <f>ROUND(I270*H270,0)</f>
        <v>0</v>
      </c>
      <c r="K270" s="227" t="s">
        <v>159</v>
      </c>
      <c r="L270" s="43"/>
      <c r="M270" s="232" t="s">
        <v>1</v>
      </c>
      <c r="N270" s="233" t="s">
        <v>44</v>
      </c>
      <c r="O270" s="90"/>
      <c r="P270" s="234">
        <f>O270*H270</f>
        <v>0</v>
      </c>
      <c r="Q270" s="234">
        <v>8.0000000000000007E-05</v>
      </c>
      <c r="R270" s="234">
        <f>Q270*H270</f>
        <v>0.015334000000000002</v>
      </c>
      <c r="S270" s="234">
        <v>0</v>
      </c>
      <c r="T270" s="23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6" t="s">
        <v>160</v>
      </c>
      <c r="AT270" s="236" t="s">
        <v>155</v>
      </c>
      <c r="AU270" s="236" t="s">
        <v>88</v>
      </c>
      <c r="AY270" s="16" t="s">
        <v>153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6" t="s">
        <v>88</v>
      </c>
      <c r="BK270" s="237">
        <f>ROUND(I270*H270,0)</f>
        <v>0</v>
      </c>
      <c r="BL270" s="16" t="s">
        <v>160</v>
      </c>
      <c r="BM270" s="236" t="s">
        <v>1525</v>
      </c>
    </row>
    <row r="271" s="13" customFormat="1">
      <c r="A271" s="13"/>
      <c r="B271" s="238"/>
      <c r="C271" s="239"/>
      <c r="D271" s="240" t="s">
        <v>162</v>
      </c>
      <c r="E271" s="241" t="s">
        <v>1</v>
      </c>
      <c r="F271" s="242" t="s">
        <v>1526</v>
      </c>
      <c r="G271" s="239"/>
      <c r="H271" s="243">
        <v>191.67500000000001</v>
      </c>
      <c r="I271" s="244"/>
      <c r="J271" s="239"/>
      <c r="K271" s="239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162</v>
      </c>
      <c r="AU271" s="249" t="s">
        <v>88</v>
      </c>
      <c r="AV271" s="13" t="s">
        <v>88</v>
      </c>
      <c r="AW271" s="13" t="s">
        <v>33</v>
      </c>
      <c r="AX271" s="13" t="s">
        <v>78</v>
      </c>
      <c r="AY271" s="249" t="s">
        <v>153</v>
      </c>
    </row>
    <row r="272" s="2" customFormat="1" ht="24.15" customHeight="1">
      <c r="A272" s="37"/>
      <c r="B272" s="38"/>
      <c r="C272" s="225" t="s">
        <v>426</v>
      </c>
      <c r="D272" s="225" t="s">
        <v>155</v>
      </c>
      <c r="E272" s="226" t="s">
        <v>432</v>
      </c>
      <c r="F272" s="227" t="s">
        <v>433</v>
      </c>
      <c r="G272" s="228" t="s">
        <v>352</v>
      </c>
      <c r="H272" s="229">
        <v>298.86000000000001</v>
      </c>
      <c r="I272" s="230"/>
      <c r="J272" s="231">
        <f>ROUND(I272*H272,0)</f>
        <v>0</v>
      </c>
      <c r="K272" s="227" t="s">
        <v>159</v>
      </c>
      <c r="L272" s="43"/>
      <c r="M272" s="232" t="s">
        <v>1</v>
      </c>
      <c r="N272" s="233" t="s">
        <v>44</v>
      </c>
      <c r="O272" s="90"/>
      <c r="P272" s="234">
        <f>O272*H272</f>
        <v>0</v>
      </c>
      <c r="Q272" s="234">
        <v>3.0000000000000001E-05</v>
      </c>
      <c r="R272" s="234">
        <f>Q272*H272</f>
        <v>0.0089658000000000012</v>
      </c>
      <c r="S272" s="234">
        <v>0</v>
      </c>
      <c r="T272" s="23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6" t="s">
        <v>160</v>
      </c>
      <c r="AT272" s="236" t="s">
        <v>155</v>
      </c>
      <c r="AU272" s="236" t="s">
        <v>88</v>
      </c>
      <c r="AY272" s="16" t="s">
        <v>153</v>
      </c>
      <c r="BE272" s="237">
        <f>IF(N272="základní",J272,0)</f>
        <v>0</v>
      </c>
      <c r="BF272" s="237">
        <f>IF(N272="snížená",J272,0)</f>
        <v>0</v>
      </c>
      <c r="BG272" s="237">
        <f>IF(N272="zákl. přenesená",J272,0)</f>
        <v>0</v>
      </c>
      <c r="BH272" s="237">
        <f>IF(N272="sníž. přenesená",J272,0)</f>
        <v>0</v>
      </c>
      <c r="BI272" s="237">
        <f>IF(N272="nulová",J272,0)</f>
        <v>0</v>
      </c>
      <c r="BJ272" s="16" t="s">
        <v>88</v>
      </c>
      <c r="BK272" s="237">
        <f>ROUND(I272*H272,0)</f>
        <v>0</v>
      </c>
      <c r="BL272" s="16" t="s">
        <v>160</v>
      </c>
      <c r="BM272" s="236" t="s">
        <v>1527</v>
      </c>
    </row>
    <row r="273" s="13" customFormat="1">
      <c r="A273" s="13"/>
      <c r="B273" s="238"/>
      <c r="C273" s="239"/>
      <c r="D273" s="240" t="s">
        <v>162</v>
      </c>
      <c r="E273" s="241" t="s">
        <v>1</v>
      </c>
      <c r="F273" s="242" t="s">
        <v>1528</v>
      </c>
      <c r="G273" s="239"/>
      <c r="H273" s="243">
        <v>88.260000000000005</v>
      </c>
      <c r="I273" s="244"/>
      <c r="J273" s="239"/>
      <c r="K273" s="239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162</v>
      </c>
      <c r="AU273" s="249" t="s">
        <v>88</v>
      </c>
      <c r="AV273" s="13" t="s">
        <v>88</v>
      </c>
      <c r="AW273" s="13" t="s">
        <v>33</v>
      </c>
      <c r="AX273" s="13" t="s">
        <v>78</v>
      </c>
      <c r="AY273" s="249" t="s">
        <v>153</v>
      </c>
    </row>
    <row r="274" s="13" customFormat="1">
      <c r="A274" s="13"/>
      <c r="B274" s="238"/>
      <c r="C274" s="239"/>
      <c r="D274" s="240" t="s">
        <v>162</v>
      </c>
      <c r="E274" s="241" t="s">
        <v>1</v>
      </c>
      <c r="F274" s="242" t="s">
        <v>1529</v>
      </c>
      <c r="G274" s="239"/>
      <c r="H274" s="243">
        <v>210.59999999999999</v>
      </c>
      <c r="I274" s="244"/>
      <c r="J274" s="239"/>
      <c r="K274" s="239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162</v>
      </c>
      <c r="AU274" s="249" t="s">
        <v>88</v>
      </c>
      <c r="AV274" s="13" t="s">
        <v>88</v>
      </c>
      <c r="AW274" s="13" t="s">
        <v>33</v>
      </c>
      <c r="AX274" s="13" t="s">
        <v>78</v>
      </c>
      <c r="AY274" s="249" t="s">
        <v>153</v>
      </c>
    </row>
    <row r="275" s="2" customFormat="1" ht="24.15" customHeight="1">
      <c r="A275" s="37"/>
      <c r="B275" s="38"/>
      <c r="C275" s="250" t="s">
        <v>431</v>
      </c>
      <c r="D275" s="250" t="s">
        <v>232</v>
      </c>
      <c r="E275" s="251" t="s">
        <v>439</v>
      </c>
      <c r="F275" s="252" t="s">
        <v>440</v>
      </c>
      <c r="G275" s="253" t="s">
        <v>352</v>
      </c>
      <c r="H275" s="254">
        <v>97.085999999999999</v>
      </c>
      <c r="I275" s="255"/>
      <c r="J275" s="256">
        <f>ROUND(I275*H275,0)</f>
        <v>0</v>
      </c>
      <c r="K275" s="252" t="s">
        <v>159</v>
      </c>
      <c r="L275" s="257"/>
      <c r="M275" s="258" t="s">
        <v>1</v>
      </c>
      <c r="N275" s="259" t="s">
        <v>44</v>
      </c>
      <c r="O275" s="90"/>
      <c r="P275" s="234">
        <f>O275*H275</f>
        <v>0</v>
      </c>
      <c r="Q275" s="234">
        <v>0.00050000000000000001</v>
      </c>
      <c r="R275" s="234">
        <f>Q275*H275</f>
        <v>0.048543000000000003</v>
      </c>
      <c r="S275" s="234">
        <v>0</v>
      </c>
      <c r="T275" s="23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6" t="s">
        <v>191</v>
      </c>
      <c r="AT275" s="236" t="s">
        <v>232</v>
      </c>
      <c r="AU275" s="236" t="s">
        <v>88</v>
      </c>
      <c r="AY275" s="16" t="s">
        <v>153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6" t="s">
        <v>88</v>
      </c>
      <c r="BK275" s="237">
        <f>ROUND(I275*H275,0)</f>
        <v>0</v>
      </c>
      <c r="BL275" s="16" t="s">
        <v>160</v>
      </c>
      <c r="BM275" s="236" t="s">
        <v>1530</v>
      </c>
    </row>
    <row r="276" s="13" customFormat="1">
      <c r="A276" s="13"/>
      <c r="B276" s="238"/>
      <c r="C276" s="239"/>
      <c r="D276" s="240" t="s">
        <v>162</v>
      </c>
      <c r="E276" s="241" t="s">
        <v>1</v>
      </c>
      <c r="F276" s="242" t="s">
        <v>1531</v>
      </c>
      <c r="G276" s="239"/>
      <c r="H276" s="243">
        <v>97.085999999999999</v>
      </c>
      <c r="I276" s="244"/>
      <c r="J276" s="239"/>
      <c r="K276" s="239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162</v>
      </c>
      <c r="AU276" s="249" t="s">
        <v>88</v>
      </c>
      <c r="AV276" s="13" t="s">
        <v>88</v>
      </c>
      <c r="AW276" s="13" t="s">
        <v>33</v>
      </c>
      <c r="AX276" s="13" t="s">
        <v>78</v>
      </c>
      <c r="AY276" s="249" t="s">
        <v>153</v>
      </c>
    </row>
    <row r="277" s="2" customFormat="1" ht="24.15" customHeight="1">
      <c r="A277" s="37"/>
      <c r="B277" s="38"/>
      <c r="C277" s="250" t="s">
        <v>438</v>
      </c>
      <c r="D277" s="250" t="s">
        <v>232</v>
      </c>
      <c r="E277" s="251" t="s">
        <v>444</v>
      </c>
      <c r="F277" s="252" t="s">
        <v>445</v>
      </c>
      <c r="G277" s="253" t="s">
        <v>352</v>
      </c>
      <c r="H277" s="254">
        <v>35.640000000000001</v>
      </c>
      <c r="I277" s="255"/>
      <c r="J277" s="256">
        <f>ROUND(I277*H277,0)</f>
        <v>0</v>
      </c>
      <c r="K277" s="252" t="s">
        <v>159</v>
      </c>
      <c r="L277" s="257"/>
      <c r="M277" s="258" t="s">
        <v>1</v>
      </c>
      <c r="N277" s="259" t="s">
        <v>44</v>
      </c>
      <c r="O277" s="90"/>
      <c r="P277" s="234">
        <f>O277*H277</f>
        <v>0</v>
      </c>
      <c r="Q277" s="234">
        <v>0.00020000000000000001</v>
      </c>
      <c r="R277" s="234">
        <f>Q277*H277</f>
        <v>0.0071280000000000007</v>
      </c>
      <c r="S277" s="234">
        <v>0</v>
      </c>
      <c r="T277" s="23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6" t="s">
        <v>191</v>
      </c>
      <c r="AT277" s="236" t="s">
        <v>232</v>
      </c>
      <c r="AU277" s="236" t="s">
        <v>88</v>
      </c>
      <c r="AY277" s="16" t="s">
        <v>153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6" t="s">
        <v>88</v>
      </c>
      <c r="BK277" s="237">
        <f>ROUND(I277*H277,0)</f>
        <v>0</v>
      </c>
      <c r="BL277" s="16" t="s">
        <v>160</v>
      </c>
      <c r="BM277" s="236" t="s">
        <v>1532</v>
      </c>
    </row>
    <row r="278" s="13" customFormat="1">
      <c r="A278" s="13"/>
      <c r="B278" s="238"/>
      <c r="C278" s="239"/>
      <c r="D278" s="240" t="s">
        <v>162</v>
      </c>
      <c r="E278" s="241" t="s">
        <v>1</v>
      </c>
      <c r="F278" s="242" t="s">
        <v>1533</v>
      </c>
      <c r="G278" s="239"/>
      <c r="H278" s="243">
        <v>35.640000000000001</v>
      </c>
      <c r="I278" s="244"/>
      <c r="J278" s="239"/>
      <c r="K278" s="239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162</v>
      </c>
      <c r="AU278" s="249" t="s">
        <v>88</v>
      </c>
      <c r="AV278" s="13" t="s">
        <v>88</v>
      </c>
      <c r="AW278" s="13" t="s">
        <v>33</v>
      </c>
      <c r="AX278" s="13" t="s">
        <v>78</v>
      </c>
      <c r="AY278" s="249" t="s">
        <v>153</v>
      </c>
    </row>
    <row r="279" s="2" customFormat="1" ht="24.15" customHeight="1">
      <c r="A279" s="37"/>
      <c r="B279" s="38"/>
      <c r="C279" s="250" t="s">
        <v>443</v>
      </c>
      <c r="D279" s="250" t="s">
        <v>232</v>
      </c>
      <c r="E279" s="251" t="s">
        <v>449</v>
      </c>
      <c r="F279" s="252" t="s">
        <v>450</v>
      </c>
      <c r="G279" s="253" t="s">
        <v>352</v>
      </c>
      <c r="H279" s="254">
        <v>166.31999999999999</v>
      </c>
      <c r="I279" s="255"/>
      <c r="J279" s="256">
        <f>ROUND(I279*H279,0)</f>
        <v>0</v>
      </c>
      <c r="K279" s="252" t="s">
        <v>159</v>
      </c>
      <c r="L279" s="257"/>
      <c r="M279" s="258" t="s">
        <v>1</v>
      </c>
      <c r="N279" s="259" t="s">
        <v>44</v>
      </c>
      <c r="O279" s="90"/>
      <c r="P279" s="234">
        <f>O279*H279</f>
        <v>0</v>
      </c>
      <c r="Q279" s="234">
        <v>0.00024000000000000001</v>
      </c>
      <c r="R279" s="234">
        <f>Q279*H279</f>
        <v>0.039916800000000002</v>
      </c>
      <c r="S279" s="234">
        <v>0</v>
      </c>
      <c r="T279" s="23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6" t="s">
        <v>191</v>
      </c>
      <c r="AT279" s="236" t="s">
        <v>232</v>
      </c>
      <c r="AU279" s="236" t="s">
        <v>88</v>
      </c>
      <c r="AY279" s="16" t="s">
        <v>153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6" t="s">
        <v>88</v>
      </c>
      <c r="BK279" s="237">
        <f>ROUND(I279*H279,0)</f>
        <v>0</v>
      </c>
      <c r="BL279" s="16" t="s">
        <v>160</v>
      </c>
      <c r="BM279" s="236" t="s">
        <v>1534</v>
      </c>
    </row>
    <row r="280" s="13" customFormat="1">
      <c r="A280" s="13"/>
      <c r="B280" s="238"/>
      <c r="C280" s="239"/>
      <c r="D280" s="240" t="s">
        <v>162</v>
      </c>
      <c r="E280" s="241" t="s">
        <v>1</v>
      </c>
      <c r="F280" s="242" t="s">
        <v>1535</v>
      </c>
      <c r="G280" s="239"/>
      <c r="H280" s="243">
        <v>166.31999999999999</v>
      </c>
      <c r="I280" s="244"/>
      <c r="J280" s="239"/>
      <c r="K280" s="239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162</v>
      </c>
      <c r="AU280" s="249" t="s">
        <v>88</v>
      </c>
      <c r="AV280" s="13" t="s">
        <v>88</v>
      </c>
      <c r="AW280" s="13" t="s">
        <v>33</v>
      </c>
      <c r="AX280" s="13" t="s">
        <v>78</v>
      </c>
      <c r="AY280" s="249" t="s">
        <v>153</v>
      </c>
    </row>
    <row r="281" s="2" customFormat="1" ht="24.15" customHeight="1">
      <c r="A281" s="37"/>
      <c r="B281" s="38"/>
      <c r="C281" s="250" t="s">
        <v>448</v>
      </c>
      <c r="D281" s="250" t="s">
        <v>232</v>
      </c>
      <c r="E281" s="251" t="s">
        <v>454</v>
      </c>
      <c r="F281" s="252" t="s">
        <v>455</v>
      </c>
      <c r="G281" s="253" t="s">
        <v>352</v>
      </c>
      <c r="H281" s="254">
        <v>29.699999999999999</v>
      </c>
      <c r="I281" s="255"/>
      <c r="J281" s="256">
        <f>ROUND(I281*H281,0)</f>
        <v>0</v>
      </c>
      <c r="K281" s="252" t="s">
        <v>159</v>
      </c>
      <c r="L281" s="257"/>
      <c r="M281" s="258" t="s">
        <v>1</v>
      </c>
      <c r="N281" s="259" t="s">
        <v>44</v>
      </c>
      <c r="O281" s="90"/>
      <c r="P281" s="234">
        <f>O281*H281</f>
        <v>0</v>
      </c>
      <c r="Q281" s="234">
        <v>0.00032000000000000003</v>
      </c>
      <c r="R281" s="234">
        <f>Q281*H281</f>
        <v>0.0095040000000000003</v>
      </c>
      <c r="S281" s="234">
        <v>0</v>
      </c>
      <c r="T281" s="23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6" t="s">
        <v>191</v>
      </c>
      <c r="AT281" s="236" t="s">
        <v>232</v>
      </c>
      <c r="AU281" s="236" t="s">
        <v>88</v>
      </c>
      <c r="AY281" s="16" t="s">
        <v>153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6" t="s">
        <v>88</v>
      </c>
      <c r="BK281" s="237">
        <f>ROUND(I281*H281,0)</f>
        <v>0</v>
      </c>
      <c r="BL281" s="16" t="s">
        <v>160</v>
      </c>
      <c r="BM281" s="236" t="s">
        <v>1536</v>
      </c>
    </row>
    <row r="282" s="13" customFormat="1">
      <c r="A282" s="13"/>
      <c r="B282" s="238"/>
      <c r="C282" s="239"/>
      <c r="D282" s="240" t="s">
        <v>162</v>
      </c>
      <c r="E282" s="241" t="s">
        <v>1</v>
      </c>
      <c r="F282" s="242" t="s">
        <v>1537</v>
      </c>
      <c r="G282" s="239"/>
      <c r="H282" s="243">
        <v>29.699999999999999</v>
      </c>
      <c r="I282" s="244"/>
      <c r="J282" s="239"/>
      <c r="K282" s="239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162</v>
      </c>
      <c r="AU282" s="249" t="s">
        <v>88</v>
      </c>
      <c r="AV282" s="13" t="s">
        <v>88</v>
      </c>
      <c r="AW282" s="13" t="s">
        <v>33</v>
      </c>
      <c r="AX282" s="13" t="s">
        <v>78</v>
      </c>
      <c r="AY282" s="249" t="s">
        <v>153</v>
      </c>
    </row>
    <row r="283" s="2" customFormat="1" ht="16.5" customHeight="1">
      <c r="A283" s="37"/>
      <c r="B283" s="38"/>
      <c r="C283" s="225" t="s">
        <v>453</v>
      </c>
      <c r="D283" s="225" t="s">
        <v>155</v>
      </c>
      <c r="E283" s="226" t="s">
        <v>459</v>
      </c>
      <c r="F283" s="227" t="s">
        <v>460</v>
      </c>
      <c r="G283" s="228" t="s">
        <v>352</v>
      </c>
      <c r="H283" s="229">
        <v>1844.4200000000001</v>
      </c>
      <c r="I283" s="230"/>
      <c r="J283" s="231">
        <f>ROUND(I283*H283,0)</f>
        <v>0</v>
      </c>
      <c r="K283" s="227" t="s">
        <v>159</v>
      </c>
      <c r="L283" s="43"/>
      <c r="M283" s="232" t="s">
        <v>1</v>
      </c>
      <c r="N283" s="233" t="s">
        <v>44</v>
      </c>
      <c r="O283" s="90"/>
      <c r="P283" s="234">
        <f>O283*H283</f>
        <v>0</v>
      </c>
      <c r="Q283" s="234">
        <v>0</v>
      </c>
      <c r="R283" s="234">
        <f>Q283*H283</f>
        <v>0</v>
      </c>
      <c r="S283" s="234">
        <v>0</v>
      </c>
      <c r="T283" s="23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6" t="s">
        <v>160</v>
      </c>
      <c r="AT283" s="236" t="s">
        <v>155</v>
      </c>
      <c r="AU283" s="236" t="s">
        <v>88</v>
      </c>
      <c r="AY283" s="16" t="s">
        <v>153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6" t="s">
        <v>88</v>
      </c>
      <c r="BK283" s="237">
        <f>ROUND(I283*H283,0)</f>
        <v>0</v>
      </c>
      <c r="BL283" s="16" t="s">
        <v>160</v>
      </c>
      <c r="BM283" s="236" t="s">
        <v>1538</v>
      </c>
    </row>
    <row r="284" s="14" customFormat="1">
      <c r="A284" s="14"/>
      <c r="B284" s="260"/>
      <c r="C284" s="261"/>
      <c r="D284" s="240" t="s">
        <v>162</v>
      </c>
      <c r="E284" s="262" t="s">
        <v>1</v>
      </c>
      <c r="F284" s="263" t="s">
        <v>462</v>
      </c>
      <c r="G284" s="261"/>
      <c r="H284" s="262" t="s">
        <v>1</v>
      </c>
      <c r="I284" s="264"/>
      <c r="J284" s="261"/>
      <c r="K284" s="261"/>
      <c r="L284" s="265"/>
      <c r="M284" s="266"/>
      <c r="N284" s="267"/>
      <c r="O284" s="267"/>
      <c r="P284" s="267"/>
      <c r="Q284" s="267"/>
      <c r="R284" s="267"/>
      <c r="S284" s="267"/>
      <c r="T284" s="26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9" t="s">
        <v>162</v>
      </c>
      <c r="AU284" s="269" t="s">
        <v>88</v>
      </c>
      <c r="AV284" s="14" t="s">
        <v>8</v>
      </c>
      <c r="AW284" s="14" t="s">
        <v>33</v>
      </c>
      <c r="AX284" s="14" t="s">
        <v>78</v>
      </c>
      <c r="AY284" s="269" t="s">
        <v>153</v>
      </c>
    </row>
    <row r="285" s="14" customFormat="1">
      <c r="A285" s="14"/>
      <c r="B285" s="260"/>
      <c r="C285" s="261"/>
      <c r="D285" s="240" t="s">
        <v>162</v>
      </c>
      <c r="E285" s="262" t="s">
        <v>1</v>
      </c>
      <c r="F285" s="263" t="s">
        <v>463</v>
      </c>
      <c r="G285" s="261"/>
      <c r="H285" s="262" t="s">
        <v>1</v>
      </c>
      <c r="I285" s="264"/>
      <c r="J285" s="261"/>
      <c r="K285" s="261"/>
      <c r="L285" s="265"/>
      <c r="M285" s="266"/>
      <c r="N285" s="267"/>
      <c r="O285" s="267"/>
      <c r="P285" s="267"/>
      <c r="Q285" s="267"/>
      <c r="R285" s="267"/>
      <c r="S285" s="267"/>
      <c r="T285" s="26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9" t="s">
        <v>162</v>
      </c>
      <c r="AU285" s="269" t="s">
        <v>88</v>
      </c>
      <c r="AV285" s="14" t="s">
        <v>8</v>
      </c>
      <c r="AW285" s="14" t="s">
        <v>33</v>
      </c>
      <c r="AX285" s="14" t="s">
        <v>78</v>
      </c>
      <c r="AY285" s="269" t="s">
        <v>153</v>
      </c>
    </row>
    <row r="286" s="13" customFormat="1">
      <c r="A286" s="13"/>
      <c r="B286" s="238"/>
      <c r="C286" s="239"/>
      <c r="D286" s="240" t="s">
        <v>162</v>
      </c>
      <c r="E286" s="241" t="s">
        <v>1</v>
      </c>
      <c r="F286" s="242" t="s">
        <v>1539</v>
      </c>
      <c r="G286" s="239"/>
      <c r="H286" s="243">
        <v>83.200000000000003</v>
      </c>
      <c r="I286" s="244"/>
      <c r="J286" s="239"/>
      <c r="K286" s="239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162</v>
      </c>
      <c r="AU286" s="249" t="s">
        <v>88</v>
      </c>
      <c r="AV286" s="13" t="s">
        <v>88</v>
      </c>
      <c r="AW286" s="13" t="s">
        <v>33</v>
      </c>
      <c r="AX286" s="13" t="s">
        <v>78</v>
      </c>
      <c r="AY286" s="249" t="s">
        <v>153</v>
      </c>
    </row>
    <row r="287" s="13" customFormat="1">
      <c r="A287" s="13"/>
      <c r="B287" s="238"/>
      <c r="C287" s="239"/>
      <c r="D287" s="240" t="s">
        <v>162</v>
      </c>
      <c r="E287" s="241" t="s">
        <v>1</v>
      </c>
      <c r="F287" s="242" t="s">
        <v>1540</v>
      </c>
      <c r="G287" s="239"/>
      <c r="H287" s="243">
        <v>176.80000000000001</v>
      </c>
      <c r="I287" s="244"/>
      <c r="J287" s="239"/>
      <c r="K287" s="239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162</v>
      </c>
      <c r="AU287" s="249" t="s">
        <v>88</v>
      </c>
      <c r="AV287" s="13" t="s">
        <v>88</v>
      </c>
      <c r="AW287" s="13" t="s">
        <v>33</v>
      </c>
      <c r="AX287" s="13" t="s">
        <v>78</v>
      </c>
      <c r="AY287" s="249" t="s">
        <v>153</v>
      </c>
    </row>
    <row r="288" s="13" customFormat="1">
      <c r="A288" s="13"/>
      <c r="B288" s="238"/>
      <c r="C288" s="239"/>
      <c r="D288" s="240" t="s">
        <v>162</v>
      </c>
      <c r="E288" s="241" t="s">
        <v>1</v>
      </c>
      <c r="F288" s="242" t="s">
        <v>1541</v>
      </c>
      <c r="G288" s="239"/>
      <c r="H288" s="243">
        <v>20.800000000000001</v>
      </c>
      <c r="I288" s="244"/>
      <c r="J288" s="239"/>
      <c r="K288" s="239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162</v>
      </c>
      <c r="AU288" s="249" t="s">
        <v>88</v>
      </c>
      <c r="AV288" s="13" t="s">
        <v>88</v>
      </c>
      <c r="AW288" s="13" t="s">
        <v>33</v>
      </c>
      <c r="AX288" s="13" t="s">
        <v>78</v>
      </c>
      <c r="AY288" s="249" t="s">
        <v>153</v>
      </c>
    </row>
    <row r="289" s="13" customFormat="1">
      <c r="A289" s="13"/>
      <c r="B289" s="238"/>
      <c r="C289" s="239"/>
      <c r="D289" s="240" t="s">
        <v>162</v>
      </c>
      <c r="E289" s="241" t="s">
        <v>1</v>
      </c>
      <c r="F289" s="242" t="s">
        <v>1542</v>
      </c>
      <c r="G289" s="239"/>
      <c r="H289" s="243">
        <v>40.439999999999998</v>
      </c>
      <c r="I289" s="244"/>
      <c r="J289" s="239"/>
      <c r="K289" s="239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162</v>
      </c>
      <c r="AU289" s="249" t="s">
        <v>88</v>
      </c>
      <c r="AV289" s="13" t="s">
        <v>88</v>
      </c>
      <c r="AW289" s="13" t="s">
        <v>33</v>
      </c>
      <c r="AX289" s="13" t="s">
        <v>78</v>
      </c>
      <c r="AY289" s="249" t="s">
        <v>153</v>
      </c>
    </row>
    <row r="290" s="14" customFormat="1">
      <c r="A290" s="14"/>
      <c r="B290" s="260"/>
      <c r="C290" s="261"/>
      <c r="D290" s="240" t="s">
        <v>162</v>
      </c>
      <c r="E290" s="262" t="s">
        <v>1</v>
      </c>
      <c r="F290" s="263" t="s">
        <v>468</v>
      </c>
      <c r="G290" s="261"/>
      <c r="H290" s="262" t="s">
        <v>1</v>
      </c>
      <c r="I290" s="264"/>
      <c r="J290" s="261"/>
      <c r="K290" s="261"/>
      <c r="L290" s="265"/>
      <c r="M290" s="266"/>
      <c r="N290" s="267"/>
      <c r="O290" s="267"/>
      <c r="P290" s="267"/>
      <c r="Q290" s="267"/>
      <c r="R290" s="267"/>
      <c r="S290" s="267"/>
      <c r="T290" s="26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9" t="s">
        <v>162</v>
      </c>
      <c r="AU290" s="269" t="s">
        <v>88</v>
      </c>
      <c r="AV290" s="14" t="s">
        <v>8</v>
      </c>
      <c r="AW290" s="14" t="s">
        <v>33</v>
      </c>
      <c r="AX290" s="14" t="s">
        <v>78</v>
      </c>
      <c r="AY290" s="269" t="s">
        <v>153</v>
      </c>
    </row>
    <row r="291" s="13" customFormat="1">
      <c r="A291" s="13"/>
      <c r="B291" s="238"/>
      <c r="C291" s="239"/>
      <c r="D291" s="240" t="s">
        <v>162</v>
      </c>
      <c r="E291" s="241" t="s">
        <v>1</v>
      </c>
      <c r="F291" s="242" t="s">
        <v>1543</v>
      </c>
      <c r="G291" s="239"/>
      <c r="H291" s="243">
        <v>118.8</v>
      </c>
      <c r="I291" s="244"/>
      <c r="J291" s="239"/>
      <c r="K291" s="239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162</v>
      </c>
      <c r="AU291" s="249" t="s">
        <v>88</v>
      </c>
      <c r="AV291" s="13" t="s">
        <v>88</v>
      </c>
      <c r="AW291" s="13" t="s">
        <v>33</v>
      </c>
      <c r="AX291" s="13" t="s">
        <v>78</v>
      </c>
      <c r="AY291" s="249" t="s">
        <v>153</v>
      </c>
    </row>
    <row r="292" s="13" customFormat="1">
      <c r="A292" s="13"/>
      <c r="B292" s="238"/>
      <c r="C292" s="239"/>
      <c r="D292" s="240" t="s">
        <v>162</v>
      </c>
      <c r="E292" s="241" t="s">
        <v>1</v>
      </c>
      <c r="F292" s="242" t="s">
        <v>1544</v>
      </c>
      <c r="G292" s="239"/>
      <c r="H292" s="243">
        <v>17</v>
      </c>
      <c r="I292" s="244"/>
      <c r="J292" s="239"/>
      <c r="K292" s="239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162</v>
      </c>
      <c r="AU292" s="249" t="s">
        <v>88</v>
      </c>
      <c r="AV292" s="13" t="s">
        <v>88</v>
      </c>
      <c r="AW292" s="13" t="s">
        <v>33</v>
      </c>
      <c r="AX292" s="13" t="s">
        <v>78</v>
      </c>
      <c r="AY292" s="249" t="s">
        <v>153</v>
      </c>
    </row>
    <row r="293" s="14" customFormat="1">
      <c r="A293" s="14"/>
      <c r="B293" s="260"/>
      <c r="C293" s="261"/>
      <c r="D293" s="240" t="s">
        <v>162</v>
      </c>
      <c r="E293" s="262" t="s">
        <v>1</v>
      </c>
      <c r="F293" s="263" t="s">
        <v>471</v>
      </c>
      <c r="G293" s="261"/>
      <c r="H293" s="262" t="s">
        <v>1</v>
      </c>
      <c r="I293" s="264"/>
      <c r="J293" s="261"/>
      <c r="K293" s="261"/>
      <c r="L293" s="265"/>
      <c r="M293" s="266"/>
      <c r="N293" s="267"/>
      <c r="O293" s="267"/>
      <c r="P293" s="267"/>
      <c r="Q293" s="267"/>
      <c r="R293" s="267"/>
      <c r="S293" s="267"/>
      <c r="T293" s="26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9" t="s">
        <v>162</v>
      </c>
      <c r="AU293" s="269" t="s">
        <v>88</v>
      </c>
      <c r="AV293" s="14" t="s">
        <v>8</v>
      </c>
      <c r="AW293" s="14" t="s">
        <v>33</v>
      </c>
      <c r="AX293" s="14" t="s">
        <v>78</v>
      </c>
      <c r="AY293" s="269" t="s">
        <v>153</v>
      </c>
    </row>
    <row r="294" s="13" customFormat="1">
      <c r="A294" s="13"/>
      <c r="B294" s="238"/>
      <c r="C294" s="239"/>
      <c r="D294" s="240" t="s">
        <v>162</v>
      </c>
      <c r="E294" s="241" t="s">
        <v>1</v>
      </c>
      <c r="F294" s="242" t="s">
        <v>1545</v>
      </c>
      <c r="G294" s="239"/>
      <c r="H294" s="243">
        <v>31.199999999999999</v>
      </c>
      <c r="I294" s="244"/>
      <c r="J294" s="239"/>
      <c r="K294" s="239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162</v>
      </c>
      <c r="AU294" s="249" t="s">
        <v>88</v>
      </c>
      <c r="AV294" s="13" t="s">
        <v>88</v>
      </c>
      <c r="AW294" s="13" t="s">
        <v>33</v>
      </c>
      <c r="AX294" s="13" t="s">
        <v>78</v>
      </c>
      <c r="AY294" s="249" t="s">
        <v>153</v>
      </c>
    </row>
    <row r="295" s="13" customFormat="1">
      <c r="A295" s="13"/>
      <c r="B295" s="238"/>
      <c r="C295" s="239"/>
      <c r="D295" s="240" t="s">
        <v>162</v>
      </c>
      <c r="E295" s="241" t="s">
        <v>1</v>
      </c>
      <c r="F295" s="242" t="s">
        <v>1546</v>
      </c>
      <c r="G295" s="239"/>
      <c r="H295" s="243">
        <v>187.19999999999999</v>
      </c>
      <c r="I295" s="244"/>
      <c r="J295" s="239"/>
      <c r="K295" s="239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162</v>
      </c>
      <c r="AU295" s="249" t="s">
        <v>88</v>
      </c>
      <c r="AV295" s="13" t="s">
        <v>88</v>
      </c>
      <c r="AW295" s="13" t="s">
        <v>33</v>
      </c>
      <c r="AX295" s="13" t="s">
        <v>78</v>
      </c>
      <c r="AY295" s="249" t="s">
        <v>153</v>
      </c>
    </row>
    <row r="296" s="13" customFormat="1">
      <c r="A296" s="13"/>
      <c r="B296" s="238"/>
      <c r="C296" s="239"/>
      <c r="D296" s="240" t="s">
        <v>162</v>
      </c>
      <c r="E296" s="241" t="s">
        <v>1</v>
      </c>
      <c r="F296" s="242" t="s">
        <v>1547</v>
      </c>
      <c r="G296" s="239"/>
      <c r="H296" s="243">
        <v>72.359999999999999</v>
      </c>
      <c r="I296" s="244"/>
      <c r="J296" s="239"/>
      <c r="K296" s="239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162</v>
      </c>
      <c r="AU296" s="249" t="s">
        <v>88</v>
      </c>
      <c r="AV296" s="13" t="s">
        <v>88</v>
      </c>
      <c r="AW296" s="13" t="s">
        <v>33</v>
      </c>
      <c r="AX296" s="13" t="s">
        <v>78</v>
      </c>
      <c r="AY296" s="249" t="s">
        <v>153</v>
      </c>
    </row>
    <row r="297" s="14" customFormat="1">
      <c r="A297" s="14"/>
      <c r="B297" s="260"/>
      <c r="C297" s="261"/>
      <c r="D297" s="240" t="s">
        <v>162</v>
      </c>
      <c r="E297" s="262" t="s">
        <v>1</v>
      </c>
      <c r="F297" s="263" t="s">
        <v>475</v>
      </c>
      <c r="G297" s="261"/>
      <c r="H297" s="262" t="s">
        <v>1</v>
      </c>
      <c r="I297" s="264"/>
      <c r="J297" s="261"/>
      <c r="K297" s="261"/>
      <c r="L297" s="265"/>
      <c r="M297" s="266"/>
      <c r="N297" s="267"/>
      <c r="O297" s="267"/>
      <c r="P297" s="267"/>
      <c r="Q297" s="267"/>
      <c r="R297" s="267"/>
      <c r="S297" s="267"/>
      <c r="T297" s="26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9" t="s">
        <v>162</v>
      </c>
      <c r="AU297" s="269" t="s">
        <v>88</v>
      </c>
      <c r="AV297" s="14" t="s">
        <v>8</v>
      </c>
      <c r="AW297" s="14" t="s">
        <v>33</v>
      </c>
      <c r="AX297" s="14" t="s">
        <v>78</v>
      </c>
      <c r="AY297" s="269" t="s">
        <v>153</v>
      </c>
    </row>
    <row r="298" s="13" customFormat="1">
      <c r="A298" s="13"/>
      <c r="B298" s="238"/>
      <c r="C298" s="239"/>
      <c r="D298" s="240" t="s">
        <v>162</v>
      </c>
      <c r="E298" s="241" t="s">
        <v>1</v>
      </c>
      <c r="F298" s="242" t="s">
        <v>1548</v>
      </c>
      <c r="G298" s="239"/>
      <c r="H298" s="243">
        <v>588</v>
      </c>
      <c r="I298" s="244"/>
      <c r="J298" s="239"/>
      <c r="K298" s="239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162</v>
      </c>
      <c r="AU298" s="249" t="s">
        <v>88</v>
      </c>
      <c r="AV298" s="13" t="s">
        <v>88</v>
      </c>
      <c r="AW298" s="13" t="s">
        <v>33</v>
      </c>
      <c r="AX298" s="13" t="s">
        <v>78</v>
      </c>
      <c r="AY298" s="249" t="s">
        <v>153</v>
      </c>
    </row>
    <row r="299" s="13" customFormat="1">
      <c r="A299" s="13"/>
      <c r="B299" s="238"/>
      <c r="C299" s="239"/>
      <c r="D299" s="240" t="s">
        <v>162</v>
      </c>
      <c r="E299" s="241" t="s">
        <v>1</v>
      </c>
      <c r="F299" s="242" t="s">
        <v>1549</v>
      </c>
      <c r="G299" s="239"/>
      <c r="H299" s="243">
        <v>336.54000000000002</v>
      </c>
      <c r="I299" s="244"/>
      <c r="J299" s="239"/>
      <c r="K299" s="239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162</v>
      </c>
      <c r="AU299" s="249" t="s">
        <v>88</v>
      </c>
      <c r="AV299" s="13" t="s">
        <v>88</v>
      </c>
      <c r="AW299" s="13" t="s">
        <v>33</v>
      </c>
      <c r="AX299" s="13" t="s">
        <v>78</v>
      </c>
      <c r="AY299" s="249" t="s">
        <v>153</v>
      </c>
    </row>
    <row r="300" s="13" customFormat="1">
      <c r="A300" s="13"/>
      <c r="B300" s="238"/>
      <c r="C300" s="239"/>
      <c r="D300" s="240" t="s">
        <v>162</v>
      </c>
      <c r="E300" s="241" t="s">
        <v>1</v>
      </c>
      <c r="F300" s="242" t="s">
        <v>1550</v>
      </c>
      <c r="G300" s="239"/>
      <c r="H300" s="243">
        <v>30.800000000000001</v>
      </c>
      <c r="I300" s="244"/>
      <c r="J300" s="239"/>
      <c r="K300" s="239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162</v>
      </c>
      <c r="AU300" s="249" t="s">
        <v>88</v>
      </c>
      <c r="AV300" s="13" t="s">
        <v>88</v>
      </c>
      <c r="AW300" s="13" t="s">
        <v>33</v>
      </c>
      <c r="AX300" s="13" t="s">
        <v>78</v>
      </c>
      <c r="AY300" s="249" t="s">
        <v>153</v>
      </c>
    </row>
    <row r="301" s="13" customFormat="1">
      <c r="A301" s="13"/>
      <c r="B301" s="238"/>
      <c r="C301" s="239"/>
      <c r="D301" s="240" t="s">
        <v>162</v>
      </c>
      <c r="E301" s="241" t="s">
        <v>1</v>
      </c>
      <c r="F301" s="242" t="s">
        <v>1551</v>
      </c>
      <c r="G301" s="239"/>
      <c r="H301" s="243">
        <v>40.439999999999998</v>
      </c>
      <c r="I301" s="244"/>
      <c r="J301" s="239"/>
      <c r="K301" s="239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162</v>
      </c>
      <c r="AU301" s="249" t="s">
        <v>88</v>
      </c>
      <c r="AV301" s="13" t="s">
        <v>88</v>
      </c>
      <c r="AW301" s="13" t="s">
        <v>33</v>
      </c>
      <c r="AX301" s="13" t="s">
        <v>78</v>
      </c>
      <c r="AY301" s="249" t="s">
        <v>153</v>
      </c>
    </row>
    <row r="302" s="13" customFormat="1">
      <c r="A302" s="13"/>
      <c r="B302" s="238"/>
      <c r="C302" s="239"/>
      <c r="D302" s="240" t="s">
        <v>162</v>
      </c>
      <c r="E302" s="241" t="s">
        <v>1</v>
      </c>
      <c r="F302" s="242" t="s">
        <v>1552</v>
      </c>
      <c r="G302" s="239"/>
      <c r="H302" s="243">
        <v>100.84</v>
      </c>
      <c r="I302" s="244"/>
      <c r="J302" s="239"/>
      <c r="K302" s="239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162</v>
      </c>
      <c r="AU302" s="249" t="s">
        <v>88</v>
      </c>
      <c r="AV302" s="13" t="s">
        <v>88</v>
      </c>
      <c r="AW302" s="13" t="s">
        <v>33</v>
      </c>
      <c r="AX302" s="13" t="s">
        <v>78</v>
      </c>
      <c r="AY302" s="249" t="s">
        <v>153</v>
      </c>
    </row>
    <row r="303" s="2" customFormat="1" ht="24.15" customHeight="1">
      <c r="A303" s="37"/>
      <c r="B303" s="38"/>
      <c r="C303" s="250" t="s">
        <v>458</v>
      </c>
      <c r="D303" s="250" t="s">
        <v>232</v>
      </c>
      <c r="E303" s="251" t="s">
        <v>482</v>
      </c>
      <c r="F303" s="252" t="s">
        <v>483</v>
      </c>
      <c r="G303" s="253" t="s">
        <v>352</v>
      </c>
      <c r="H303" s="254">
        <v>353.36399999999998</v>
      </c>
      <c r="I303" s="255"/>
      <c r="J303" s="256">
        <f>ROUND(I303*H303,0)</f>
        <v>0</v>
      </c>
      <c r="K303" s="252" t="s">
        <v>159</v>
      </c>
      <c r="L303" s="257"/>
      <c r="M303" s="258" t="s">
        <v>1</v>
      </c>
      <c r="N303" s="259" t="s">
        <v>44</v>
      </c>
      <c r="O303" s="90"/>
      <c r="P303" s="234">
        <f>O303*H303</f>
        <v>0</v>
      </c>
      <c r="Q303" s="234">
        <v>0.00010000000000000001</v>
      </c>
      <c r="R303" s="234">
        <f>Q303*H303</f>
        <v>0.035336399999999997</v>
      </c>
      <c r="S303" s="234">
        <v>0</v>
      </c>
      <c r="T303" s="23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6" t="s">
        <v>191</v>
      </c>
      <c r="AT303" s="236" t="s">
        <v>232</v>
      </c>
      <c r="AU303" s="236" t="s">
        <v>88</v>
      </c>
      <c r="AY303" s="16" t="s">
        <v>153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6" t="s">
        <v>88</v>
      </c>
      <c r="BK303" s="237">
        <f>ROUND(I303*H303,0)</f>
        <v>0</v>
      </c>
      <c r="BL303" s="16" t="s">
        <v>160</v>
      </c>
      <c r="BM303" s="236" t="s">
        <v>1553</v>
      </c>
    </row>
    <row r="304" s="13" customFormat="1">
      <c r="A304" s="13"/>
      <c r="B304" s="238"/>
      <c r="C304" s="239"/>
      <c r="D304" s="240" t="s">
        <v>162</v>
      </c>
      <c r="E304" s="241" t="s">
        <v>1</v>
      </c>
      <c r="F304" s="242" t="s">
        <v>1554</v>
      </c>
      <c r="G304" s="239"/>
      <c r="H304" s="243">
        <v>353.36399999999998</v>
      </c>
      <c r="I304" s="244"/>
      <c r="J304" s="239"/>
      <c r="K304" s="239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162</v>
      </c>
      <c r="AU304" s="249" t="s">
        <v>88</v>
      </c>
      <c r="AV304" s="13" t="s">
        <v>88</v>
      </c>
      <c r="AW304" s="13" t="s">
        <v>33</v>
      </c>
      <c r="AX304" s="13" t="s">
        <v>78</v>
      </c>
      <c r="AY304" s="249" t="s">
        <v>153</v>
      </c>
    </row>
    <row r="305" s="2" customFormat="1" ht="24.15" customHeight="1">
      <c r="A305" s="37"/>
      <c r="B305" s="38"/>
      <c r="C305" s="250" t="s">
        <v>481</v>
      </c>
      <c r="D305" s="250" t="s">
        <v>232</v>
      </c>
      <c r="E305" s="251" t="s">
        <v>487</v>
      </c>
      <c r="F305" s="252" t="s">
        <v>488</v>
      </c>
      <c r="G305" s="253" t="s">
        <v>352</v>
      </c>
      <c r="H305" s="254">
        <v>44.484000000000002</v>
      </c>
      <c r="I305" s="255"/>
      <c r="J305" s="256">
        <f>ROUND(I305*H305,0)</f>
        <v>0</v>
      </c>
      <c r="K305" s="252" t="s">
        <v>159</v>
      </c>
      <c r="L305" s="257"/>
      <c r="M305" s="258" t="s">
        <v>1</v>
      </c>
      <c r="N305" s="259" t="s">
        <v>44</v>
      </c>
      <c r="O305" s="90"/>
      <c r="P305" s="234">
        <f>O305*H305</f>
        <v>0</v>
      </c>
      <c r="Q305" s="234">
        <v>0.00050000000000000001</v>
      </c>
      <c r="R305" s="234">
        <f>Q305*H305</f>
        <v>0.022242000000000001</v>
      </c>
      <c r="S305" s="234">
        <v>0</v>
      </c>
      <c r="T305" s="23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6" t="s">
        <v>191</v>
      </c>
      <c r="AT305" s="236" t="s">
        <v>232</v>
      </c>
      <c r="AU305" s="236" t="s">
        <v>88</v>
      </c>
      <c r="AY305" s="16" t="s">
        <v>153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6" t="s">
        <v>88</v>
      </c>
      <c r="BK305" s="237">
        <f>ROUND(I305*H305,0)</f>
        <v>0</v>
      </c>
      <c r="BL305" s="16" t="s">
        <v>160</v>
      </c>
      <c r="BM305" s="236" t="s">
        <v>1555</v>
      </c>
    </row>
    <row r="306" s="13" customFormat="1">
      <c r="A306" s="13"/>
      <c r="B306" s="238"/>
      <c r="C306" s="239"/>
      <c r="D306" s="240" t="s">
        <v>162</v>
      </c>
      <c r="E306" s="241" t="s">
        <v>1</v>
      </c>
      <c r="F306" s="242" t="s">
        <v>1556</v>
      </c>
      <c r="G306" s="239"/>
      <c r="H306" s="243">
        <v>44.484000000000002</v>
      </c>
      <c r="I306" s="244"/>
      <c r="J306" s="239"/>
      <c r="K306" s="239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162</v>
      </c>
      <c r="AU306" s="249" t="s">
        <v>88</v>
      </c>
      <c r="AV306" s="13" t="s">
        <v>88</v>
      </c>
      <c r="AW306" s="13" t="s">
        <v>33</v>
      </c>
      <c r="AX306" s="13" t="s">
        <v>78</v>
      </c>
      <c r="AY306" s="249" t="s">
        <v>153</v>
      </c>
    </row>
    <row r="307" s="2" customFormat="1" ht="24.15" customHeight="1">
      <c r="A307" s="37"/>
      <c r="B307" s="38"/>
      <c r="C307" s="250" t="s">
        <v>486</v>
      </c>
      <c r="D307" s="250" t="s">
        <v>232</v>
      </c>
      <c r="E307" s="251" t="s">
        <v>491</v>
      </c>
      <c r="F307" s="252" t="s">
        <v>492</v>
      </c>
      <c r="G307" s="253" t="s">
        <v>352</v>
      </c>
      <c r="H307" s="254">
        <v>1050.874</v>
      </c>
      <c r="I307" s="255"/>
      <c r="J307" s="256">
        <f>ROUND(I307*H307,0)</f>
        <v>0</v>
      </c>
      <c r="K307" s="252" t="s">
        <v>159</v>
      </c>
      <c r="L307" s="257"/>
      <c r="M307" s="258" t="s">
        <v>1</v>
      </c>
      <c r="N307" s="259" t="s">
        <v>44</v>
      </c>
      <c r="O307" s="90"/>
      <c r="P307" s="234">
        <f>O307*H307</f>
        <v>0</v>
      </c>
      <c r="Q307" s="234">
        <v>4.0000000000000003E-05</v>
      </c>
      <c r="R307" s="234">
        <f>Q307*H307</f>
        <v>0.042034960000000003</v>
      </c>
      <c r="S307" s="234">
        <v>0</v>
      </c>
      <c r="T307" s="23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6" t="s">
        <v>191</v>
      </c>
      <c r="AT307" s="236" t="s">
        <v>232</v>
      </c>
      <c r="AU307" s="236" t="s">
        <v>88</v>
      </c>
      <c r="AY307" s="16" t="s">
        <v>153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6" t="s">
        <v>88</v>
      </c>
      <c r="BK307" s="237">
        <f>ROUND(I307*H307,0)</f>
        <v>0</v>
      </c>
      <c r="BL307" s="16" t="s">
        <v>160</v>
      </c>
      <c r="BM307" s="236" t="s">
        <v>1557</v>
      </c>
    </row>
    <row r="308" s="13" customFormat="1">
      <c r="A308" s="13"/>
      <c r="B308" s="238"/>
      <c r="C308" s="239"/>
      <c r="D308" s="240" t="s">
        <v>162</v>
      </c>
      <c r="E308" s="241" t="s">
        <v>1</v>
      </c>
      <c r="F308" s="242" t="s">
        <v>1558</v>
      </c>
      <c r="G308" s="239"/>
      <c r="H308" s="243">
        <v>1050.874</v>
      </c>
      <c r="I308" s="244"/>
      <c r="J308" s="239"/>
      <c r="K308" s="239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162</v>
      </c>
      <c r="AU308" s="249" t="s">
        <v>88</v>
      </c>
      <c r="AV308" s="13" t="s">
        <v>88</v>
      </c>
      <c r="AW308" s="13" t="s">
        <v>33</v>
      </c>
      <c r="AX308" s="13" t="s">
        <v>78</v>
      </c>
      <c r="AY308" s="249" t="s">
        <v>153</v>
      </c>
    </row>
    <row r="309" s="2" customFormat="1" ht="24.15" customHeight="1">
      <c r="A309" s="37"/>
      <c r="B309" s="38"/>
      <c r="C309" s="250" t="s">
        <v>210</v>
      </c>
      <c r="D309" s="250" t="s">
        <v>232</v>
      </c>
      <c r="E309" s="251" t="s">
        <v>496</v>
      </c>
      <c r="F309" s="252" t="s">
        <v>497</v>
      </c>
      <c r="G309" s="253" t="s">
        <v>352</v>
      </c>
      <c r="H309" s="254">
        <v>149.38</v>
      </c>
      <c r="I309" s="255"/>
      <c r="J309" s="256">
        <f>ROUND(I309*H309,0)</f>
        <v>0</v>
      </c>
      <c r="K309" s="252" t="s">
        <v>159</v>
      </c>
      <c r="L309" s="257"/>
      <c r="M309" s="258" t="s">
        <v>1</v>
      </c>
      <c r="N309" s="259" t="s">
        <v>44</v>
      </c>
      <c r="O309" s="90"/>
      <c r="P309" s="234">
        <f>O309*H309</f>
        <v>0</v>
      </c>
      <c r="Q309" s="234">
        <v>0.00029999999999999997</v>
      </c>
      <c r="R309" s="234">
        <f>Q309*H309</f>
        <v>0.044813999999999993</v>
      </c>
      <c r="S309" s="234">
        <v>0</v>
      </c>
      <c r="T309" s="23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6" t="s">
        <v>191</v>
      </c>
      <c r="AT309" s="236" t="s">
        <v>232</v>
      </c>
      <c r="AU309" s="236" t="s">
        <v>88</v>
      </c>
      <c r="AY309" s="16" t="s">
        <v>153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6" t="s">
        <v>88</v>
      </c>
      <c r="BK309" s="237">
        <f>ROUND(I309*H309,0)</f>
        <v>0</v>
      </c>
      <c r="BL309" s="16" t="s">
        <v>160</v>
      </c>
      <c r="BM309" s="236" t="s">
        <v>1559</v>
      </c>
    </row>
    <row r="310" s="13" customFormat="1">
      <c r="A310" s="13"/>
      <c r="B310" s="238"/>
      <c r="C310" s="239"/>
      <c r="D310" s="240" t="s">
        <v>162</v>
      </c>
      <c r="E310" s="241" t="s">
        <v>1</v>
      </c>
      <c r="F310" s="242" t="s">
        <v>1560</v>
      </c>
      <c r="G310" s="239"/>
      <c r="H310" s="243">
        <v>149.38</v>
      </c>
      <c r="I310" s="244"/>
      <c r="J310" s="239"/>
      <c r="K310" s="239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162</v>
      </c>
      <c r="AU310" s="249" t="s">
        <v>88</v>
      </c>
      <c r="AV310" s="13" t="s">
        <v>88</v>
      </c>
      <c r="AW310" s="13" t="s">
        <v>33</v>
      </c>
      <c r="AX310" s="13" t="s">
        <v>78</v>
      </c>
      <c r="AY310" s="249" t="s">
        <v>153</v>
      </c>
    </row>
    <row r="311" s="2" customFormat="1" ht="24.15" customHeight="1">
      <c r="A311" s="37"/>
      <c r="B311" s="38"/>
      <c r="C311" s="250" t="s">
        <v>495</v>
      </c>
      <c r="D311" s="250" t="s">
        <v>232</v>
      </c>
      <c r="E311" s="251" t="s">
        <v>501</v>
      </c>
      <c r="F311" s="252" t="s">
        <v>502</v>
      </c>
      <c r="G311" s="253" t="s">
        <v>352</v>
      </c>
      <c r="H311" s="254">
        <v>319.83600000000001</v>
      </c>
      <c r="I311" s="255"/>
      <c r="J311" s="256">
        <f>ROUND(I311*H311,0)</f>
        <v>0</v>
      </c>
      <c r="K311" s="252" t="s">
        <v>159</v>
      </c>
      <c r="L311" s="257"/>
      <c r="M311" s="258" t="s">
        <v>1</v>
      </c>
      <c r="N311" s="259" t="s">
        <v>44</v>
      </c>
      <c r="O311" s="90"/>
      <c r="P311" s="234">
        <f>O311*H311</f>
        <v>0</v>
      </c>
      <c r="Q311" s="234">
        <v>0.00020000000000000001</v>
      </c>
      <c r="R311" s="234">
        <f>Q311*H311</f>
        <v>0.063967200000000002</v>
      </c>
      <c r="S311" s="234">
        <v>0</v>
      </c>
      <c r="T311" s="235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6" t="s">
        <v>191</v>
      </c>
      <c r="AT311" s="236" t="s">
        <v>232</v>
      </c>
      <c r="AU311" s="236" t="s">
        <v>88</v>
      </c>
      <c r="AY311" s="16" t="s">
        <v>153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6" t="s">
        <v>88</v>
      </c>
      <c r="BK311" s="237">
        <f>ROUND(I311*H311,0)</f>
        <v>0</v>
      </c>
      <c r="BL311" s="16" t="s">
        <v>160</v>
      </c>
      <c r="BM311" s="236" t="s">
        <v>1561</v>
      </c>
    </row>
    <row r="312" s="13" customFormat="1">
      <c r="A312" s="13"/>
      <c r="B312" s="238"/>
      <c r="C312" s="239"/>
      <c r="D312" s="240" t="s">
        <v>162</v>
      </c>
      <c r="E312" s="241" t="s">
        <v>1</v>
      </c>
      <c r="F312" s="242" t="s">
        <v>1562</v>
      </c>
      <c r="G312" s="239"/>
      <c r="H312" s="243">
        <v>319.83600000000001</v>
      </c>
      <c r="I312" s="244"/>
      <c r="J312" s="239"/>
      <c r="K312" s="239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162</v>
      </c>
      <c r="AU312" s="249" t="s">
        <v>88</v>
      </c>
      <c r="AV312" s="13" t="s">
        <v>88</v>
      </c>
      <c r="AW312" s="13" t="s">
        <v>33</v>
      </c>
      <c r="AX312" s="13" t="s">
        <v>78</v>
      </c>
      <c r="AY312" s="249" t="s">
        <v>153</v>
      </c>
    </row>
    <row r="313" s="2" customFormat="1" ht="24.15" customHeight="1">
      <c r="A313" s="37"/>
      <c r="B313" s="38"/>
      <c r="C313" s="250" t="s">
        <v>500</v>
      </c>
      <c r="D313" s="250" t="s">
        <v>232</v>
      </c>
      <c r="E313" s="251" t="s">
        <v>506</v>
      </c>
      <c r="F313" s="252" t="s">
        <v>507</v>
      </c>
      <c r="G313" s="253" t="s">
        <v>352</v>
      </c>
      <c r="H313" s="254">
        <v>110.92400000000001</v>
      </c>
      <c r="I313" s="255"/>
      <c r="J313" s="256">
        <f>ROUND(I313*H313,0)</f>
        <v>0</v>
      </c>
      <c r="K313" s="252" t="s">
        <v>159</v>
      </c>
      <c r="L313" s="257"/>
      <c r="M313" s="258" t="s">
        <v>1</v>
      </c>
      <c r="N313" s="259" t="s">
        <v>44</v>
      </c>
      <c r="O313" s="90"/>
      <c r="P313" s="234">
        <f>O313*H313</f>
        <v>0</v>
      </c>
      <c r="Q313" s="234">
        <v>0.00020000000000000001</v>
      </c>
      <c r="R313" s="234">
        <f>Q313*H313</f>
        <v>0.022184800000000001</v>
      </c>
      <c r="S313" s="234">
        <v>0</v>
      </c>
      <c r="T313" s="23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6" t="s">
        <v>191</v>
      </c>
      <c r="AT313" s="236" t="s">
        <v>232</v>
      </c>
      <c r="AU313" s="236" t="s">
        <v>88</v>
      </c>
      <c r="AY313" s="16" t="s">
        <v>153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6" t="s">
        <v>88</v>
      </c>
      <c r="BK313" s="237">
        <f>ROUND(I313*H313,0)</f>
        <v>0</v>
      </c>
      <c r="BL313" s="16" t="s">
        <v>160</v>
      </c>
      <c r="BM313" s="236" t="s">
        <v>1563</v>
      </c>
    </row>
    <row r="314" s="13" customFormat="1">
      <c r="A314" s="13"/>
      <c r="B314" s="238"/>
      <c r="C314" s="239"/>
      <c r="D314" s="240" t="s">
        <v>162</v>
      </c>
      <c r="E314" s="241" t="s">
        <v>1</v>
      </c>
      <c r="F314" s="242" t="s">
        <v>1564</v>
      </c>
      <c r="G314" s="239"/>
      <c r="H314" s="243">
        <v>110.92400000000001</v>
      </c>
      <c r="I314" s="244"/>
      <c r="J314" s="239"/>
      <c r="K314" s="239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162</v>
      </c>
      <c r="AU314" s="249" t="s">
        <v>88</v>
      </c>
      <c r="AV314" s="13" t="s">
        <v>88</v>
      </c>
      <c r="AW314" s="13" t="s">
        <v>33</v>
      </c>
      <c r="AX314" s="13" t="s">
        <v>78</v>
      </c>
      <c r="AY314" s="249" t="s">
        <v>153</v>
      </c>
    </row>
    <row r="315" s="2" customFormat="1" ht="24.15" customHeight="1">
      <c r="A315" s="37"/>
      <c r="B315" s="38"/>
      <c r="C315" s="225" t="s">
        <v>505</v>
      </c>
      <c r="D315" s="225" t="s">
        <v>155</v>
      </c>
      <c r="E315" s="226" t="s">
        <v>511</v>
      </c>
      <c r="F315" s="227" t="s">
        <v>512</v>
      </c>
      <c r="G315" s="228" t="s">
        <v>158</v>
      </c>
      <c r="H315" s="229">
        <v>1668.4680000000001</v>
      </c>
      <c r="I315" s="230"/>
      <c r="J315" s="231">
        <f>ROUND(I315*H315,0)</f>
        <v>0</v>
      </c>
      <c r="K315" s="227" t="s">
        <v>159</v>
      </c>
      <c r="L315" s="43"/>
      <c r="M315" s="232" t="s">
        <v>1</v>
      </c>
      <c r="N315" s="233" t="s">
        <v>44</v>
      </c>
      <c r="O315" s="90"/>
      <c r="P315" s="234">
        <f>O315*H315</f>
        <v>0</v>
      </c>
      <c r="Q315" s="234">
        <v>0.0048599999999999997</v>
      </c>
      <c r="R315" s="234">
        <f>Q315*H315</f>
        <v>8.10875448</v>
      </c>
      <c r="S315" s="234">
        <v>0</v>
      </c>
      <c r="T315" s="23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6" t="s">
        <v>160</v>
      </c>
      <c r="AT315" s="236" t="s">
        <v>155</v>
      </c>
      <c r="AU315" s="236" t="s">
        <v>88</v>
      </c>
      <c r="AY315" s="16" t="s">
        <v>153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6" t="s">
        <v>88</v>
      </c>
      <c r="BK315" s="237">
        <f>ROUND(I315*H315,0)</f>
        <v>0</v>
      </c>
      <c r="BL315" s="16" t="s">
        <v>160</v>
      </c>
      <c r="BM315" s="236" t="s">
        <v>1565</v>
      </c>
    </row>
    <row r="316" s="13" customFormat="1">
      <c r="A316" s="13"/>
      <c r="B316" s="238"/>
      <c r="C316" s="239"/>
      <c r="D316" s="240" t="s">
        <v>162</v>
      </c>
      <c r="E316" s="241" t="s">
        <v>1</v>
      </c>
      <c r="F316" s="242" t="s">
        <v>1566</v>
      </c>
      <c r="G316" s="239"/>
      <c r="H316" s="243">
        <v>218.25999999999999</v>
      </c>
      <c r="I316" s="244"/>
      <c r="J316" s="239"/>
      <c r="K316" s="239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162</v>
      </c>
      <c r="AU316" s="249" t="s">
        <v>88</v>
      </c>
      <c r="AV316" s="13" t="s">
        <v>88</v>
      </c>
      <c r="AW316" s="13" t="s">
        <v>33</v>
      </c>
      <c r="AX316" s="13" t="s">
        <v>78</v>
      </c>
      <c r="AY316" s="249" t="s">
        <v>153</v>
      </c>
    </row>
    <row r="317" s="13" customFormat="1">
      <c r="A317" s="13"/>
      <c r="B317" s="238"/>
      <c r="C317" s="239"/>
      <c r="D317" s="240" t="s">
        <v>162</v>
      </c>
      <c r="E317" s="241" t="s">
        <v>1</v>
      </c>
      <c r="F317" s="242" t="s">
        <v>1567</v>
      </c>
      <c r="G317" s="239"/>
      <c r="H317" s="243">
        <v>1321.874</v>
      </c>
      <c r="I317" s="244"/>
      <c r="J317" s="239"/>
      <c r="K317" s="239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162</v>
      </c>
      <c r="AU317" s="249" t="s">
        <v>88</v>
      </c>
      <c r="AV317" s="13" t="s">
        <v>88</v>
      </c>
      <c r="AW317" s="13" t="s">
        <v>33</v>
      </c>
      <c r="AX317" s="13" t="s">
        <v>78</v>
      </c>
      <c r="AY317" s="249" t="s">
        <v>153</v>
      </c>
    </row>
    <row r="318" s="13" customFormat="1">
      <c r="A318" s="13"/>
      <c r="B318" s="238"/>
      <c r="C318" s="239"/>
      <c r="D318" s="240" t="s">
        <v>162</v>
      </c>
      <c r="E318" s="241" t="s">
        <v>1</v>
      </c>
      <c r="F318" s="242" t="s">
        <v>1568</v>
      </c>
      <c r="G318" s="239"/>
      <c r="H318" s="243">
        <v>95.912000000000006</v>
      </c>
      <c r="I318" s="244"/>
      <c r="J318" s="239"/>
      <c r="K318" s="239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162</v>
      </c>
      <c r="AU318" s="249" t="s">
        <v>88</v>
      </c>
      <c r="AV318" s="13" t="s">
        <v>88</v>
      </c>
      <c r="AW318" s="13" t="s">
        <v>33</v>
      </c>
      <c r="AX318" s="13" t="s">
        <v>78</v>
      </c>
      <c r="AY318" s="249" t="s">
        <v>153</v>
      </c>
    </row>
    <row r="319" s="13" customFormat="1">
      <c r="A319" s="13"/>
      <c r="B319" s="238"/>
      <c r="C319" s="239"/>
      <c r="D319" s="240" t="s">
        <v>162</v>
      </c>
      <c r="E319" s="241" t="s">
        <v>1</v>
      </c>
      <c r="F319" s="242" t="s">
        <v>1569</v>
      </c>
      <c r="G319" s="239"/>
      <c r="H319" s="243">
        <v>32.421999999999997</v>
      </c>
      <c r="I319" s="244"/>
      <c r="J319" s="239"/>
      <c r="K319" s="239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162</v>
      </c>
      <c r="AU319" s="249" t="s">
        <v>88</v>
      </c>
      <c r="AV319" s="13" t="s">
        <v>88</v>
      </c>
      <c r="AW319" s="13" t="s">
        <v>33</v>
      </c>
      <c r="AX319" s="13" t="s">
        <v>78</v>
      </c>
      <c r="AY319" s="249" t="s">
        <v>153</v>
      </c>
    </row>
    <row r="320" s="2" customFormat="1" ht="24.15" customHeight="1">
      <c r="A320" s="37"/>
      <c r="B320" s="38"/>
      <c r="C320" s="225" t="s">
        <v>510</v>
      </c>
      <c r="D320" s="225" t="s">
        <v>155</v>
      </c>
      <c r="E320" s="226" t="s">
        <v>519</v>
      </c>
      <c r="F320" s="227" t="s">
        <v>520</v>
      </c>
      <c r="G320" s="228" t="s">
        <v>158</v>
      </c>
      <c r="H320" s="229">
        <v>218.25999999999999</v>
      </c>
      <c r="I320" s="230"/>
      <c r="J320" s="231">
        <f>ROUND(I320*H320,0)</f>
        <v>0</v>
      </c>
      <c r="K320" s="227" t="s">
        <v>159</v>
      </c>
      <c r="L320" s="43"/>
      <c r="M320" s="232" t="s">
        <v>1</v>
      </c>
      <c r="N320" s="233" t="s">
        <v>44</v>
      </c>
      <c r="O320" s="90"/>
      <c r="P320" s="234">
        <f>O320*H320</f>
        <v>0</v>
      </c>
      <c r="Q320" s="234">
        <v>0.0057000000000000002</v>
      </c>
      <c r="R320" s="234">
        <f>Q320*H320</f>
        <v>1.2440819999999999</v>
      </c>
      <c r="S320" s="234">
        <v>0</v>
      </c>
      <c r="T320" s="23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6" t="s">
        <v>160</v>
      </c>
      <c r="AT320" s="236" t="s">
        <v>155</v>
      </c>
      <c r="AU320" s="236" t="s">
        <v>88</v>
      </c>
      <c r="AY320" s="16" t="s">
        <v>153</v>
      </c>
      <c r="BE320" s="237">
        <f>IF(N320="základní",J320,0)</f>
        <v>0</v>
      </c>
      <c r="BF320" s="237">
        <f>IF(N320="snížená",J320,0)</f>
        <v>0</v>
      </c>
      <c r="BG320" s="237">
        <f>IF(N320="zákl. přenesená",J320,0)</f>
        <v>0</v>
      </c>
      <c r="BH320" s="237">
        <f>IF(N320="sníž. přenesená",J320,0)</f>
        <v>0</v>
      </c>
      <c r="BI320" s="237">
        <f>IF(N320="nulová",J320,0)</f>
        <v>0</v>
      </c>
      <c r="BJ320" s="16" t="s">
        <v>88</v>
      </c>
      <c r="BK320" s="237">
        <f>ROUND(I320*H320,0)</f>
        <v>0</v>
      </c>
      <c r="BL320" s="16" t="s">
        <v>160</v>
      </c>
      <c r="BM320" s="236" t="s">
        <v>1570</v>
      </c>
    </row>
    <row r="321" s="13" customFormat="1">
      <c r="A321" s="13"/>
      <c r="B321" s="238"/>
      <c r="C321" s="239"/>
      <c r="D321" s="240" t="s">
        <v>162</v>
      </c>
      <c r="E321" s="241" t="s">
        <v>1</v>
      </c>
      <c r="F321" s="242" t="s">
        <v>1459</v>
      </c>
      <c r="G321" s="239"/>
      <c r="H321" s="243">
        <v>195.09999999999999</v>
      </c>
      <c r="I321" s="244"/>
      <c r="J321" s="239"/>
      <c r="K321" s="239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162</v>
      </c>
      <c r="AU321" s="249" t="s">
        <v>88</v>
      </c>
      <c r="AV321" s="13" t="s">
        <v>88</v>
      </c>
      <c r="AW321" s="13" t="s">
        <v>33</v>
      </c>
      <c r="AX321" s="13" t="s">
        <v>78</v>
      </c>
      <c r="AY321" s="249" t="s">
        <v>153</v>
      </c>
    </row>
    <row r="322" s="13" customFormat="1">
      <c r="A322" s="13"/>
      <c r="B322" s="238"/>
      <c r="C322" s="239"/>
      <c r="D322" s="240" t="s">
        <v>162</v>
      </c>
      <c r="E322" s="241" t="s">
        <v>1</v>
      </c>
      <c r="F322" s="242" t="s">
        <v>1441</v>
      </c>
      <c r="G322" s="239"/>
      <c r="H322" s="243">
        <v>4.4400000000000004</v>
      </c>
      <c r="I322" s="244"/>
      <c r="J322" s="239"/>
      <c r="K322" s="239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162</v>
      </c>
      <c r="AU322" s="249" t="s">
        <v>88</v>
      </c>
      <c r="AV322" s="13" t="s">
        <v>88</v>
      </c>
      <c r="AW322" s="13" t="s">
        <v>33</v>
      </c>
      <c r="AX322" s="13" t="s">
        <v>78</v>
      </c>
      <c r="AY322" s="249" t="s">
        <v>153</v>
      </c>
    </row>
    <row r="323" s="13" customFormat="1">
      <c r="A323" s="13"/>
      <c r="B323" s="238"/>
      <c r="C323" s="239"/>
      <c r="D323" s="240" t="s">
        <v>162</v>
      </c>
      <c r="E323" s="241" t="s">
        <v>1</v>
      </c>
      <c r="F323" s="242" t="s">
        <v>1437</v>
      </c>
      <c r="G323" s="239"/>
      <c r="H323" s="243">
        <v>6.2400000000000002</v>
      </c>
      <c r="I323" s="244"/>
      <c r="J323" s="239"/>
      <c r="K323" s="239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162</v>
      </c>
      <c r="AU323" s="249" t="s">
        <v>88</v>
      </c>
      <c r="AV323" s="13" t="s">
        <v>88</v>
      </c>
      <c r="AW323" s="13" t="s">
        <v>33</v>
      </c>
      <c r="AX323" s="13" t="s">
        <v>78</v>
      </c>
      <c r="AY323" s="249" t="s">
        <v>153</v>
      </c>
    </row>
    <row r="324" s="13" customFormat="1">
      <c r="A324" s="13"/>
      <c r="B324" s="238"/>
      <c r="C324" s="239"/>
      <c r="D324" s="240" t="s">
        <v>162</v>
      </c>
      <c r="E324" s="241" t="s">
        <v>1</v>
      </c>
      <c r="F324" s="242" t="s">
        <v>1460</v>
      </c>
      <c r="G324" s="239"/>
      <c r="H324" s="243">
        <v>12.48</v>
      </c>
      <c r="I324" s="244"/>
      <c r="J324" s="239"/>
      <c r="K324" s="239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162</v>
      </c>
      <c r="AU324" s="249" t="s">
        <v>88</v>
      </c>
      <c r="AV324" s="13" t="s">
        <v>88</v>
      </c>
      <c r="AW324" s="13" t="s">
        <v>33</v>
      </c>
      <c r="AX324" s="13" t="s">
        <v>78</v>
      </c>
      <c r="AY324" s="249" t="s">
        <v>153</v>
      </c>
    </row>
    <row r="325" s="2" customFormat="1" ht="24.15" customHeight="1">
      <c r="A325" s="37"/>
      <c r="B325" s="38"/>
      <c r="C325" s="225" t="s">
        <v>518</v>
      </c>
      <c r="D325" s="225" t="s">
        <v>155</v>
      </c>
      <c r="E325" s="226" t="s">
        <v>524</v>
      </c>
      <c r="F325" s="227" t="s">
        <v>525</v>
      </c>
      <c r="G325" s="228" t="s">
        <v>158</v>
      </c>
      <c r="H325" s="229">
        <v>1515.5730000000001</v>
      </c>
      <c r="I325" s="230"/>
      <c r="J325" s="231">
        <f>ROUND(I325*H325,0)</f>
        <v>0</v>
      </c>
      <c r="K325" s="227" t="s">
        <v>159</v>
      </c>
      <c r="L325" s="43"/>
      <c r="M325" s="232" t="s">
        <v>1</v>
      </c>
      <c r="N325" s="233" t="s">
        <v>44</v>
      </c>
      <c r="O325" s="90"/>
      <c r="P325" s="234">
        <f>O325*H325</f>
        <v>0</v>
      </c>
      <c r="Q325" s="234">
        <v>0.0033</v>
      </c>
      <c r="R325" s="234">
        <f>Q325*H325</f>
        <v>5.0013909000000005</v>
      </c>
      <c r="S325" s="234">
        <v>0</v>
      </c>
      <c r="T325" s="23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6" t="s">
        <v>160</v>
      </c>
      <c r="AT325" s="236" t="s">
        <v>155</v>
      </c>
      <c r="AU325" s="236" t="s">
        <v>88</v>
      </c>
      <c r="AY325" s="16" t="s">
        <v>153</v>
      </c>
      <c r="BE325" s="237">
        <f>IF(N325="základní",J325,0)</f>
        <v>0</v>
      </c>
      <c r="BF325" s="237">
        <f>IF(N325="snížená",J325,0)</f>
        <v>0</v>
      </c>
      <c r="BG325" s="237">
        <f>IF(N325="zákl. přenesená",J325,0)</f>
        <v>0</v>
      </c>
      <c r="BH325" s="237">
        <f>IF(N325="sníž. přenesená",J325,0)</f>
        <v>0</v>
      </c>
      <c r="BI325" s="237">
        <f>IF(N325="nulová",J325,0)</f>
        <v>0</v>
      </c>
      <c r="BJ325" s="16" t="s">
        <v>88</v>
      </c>
      <c r="BK325" s="237">
        <f>ROUND(I325*H325,0)</f>
        <v>0</v>
      </c>
      <c r="BL325" s="16" t="s">
        <v>160</v>
      </c>
      <c r="BM325" s="236" t="s">
        <v>1571</v>
      </c>
    </row>
    <row r="326" s="13" customFormat="1">
      <c r="A326" s="13"/>
      <c r="B326" s="238"/>
      <c r="C326" s="239"/>
      <c r="D326" s="240" t="s">
        <v>162</v>
      </c>
      <c r="E326" s="241" t="s">
        <v>1</v>
      </c>
      <c r="F326" s="242" t="s">
        <v>1455</v>
      </c>
      <c r="G326" s="239"/>
      <c r="H326" s="243">
        <v>1.8740000000000001</v>
      </c>
      <c r="I326" s="244"/>
      <c r="J326" s="239"/>
      <c r="K326" s="239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162</v>
      </c>
      <c r="AU326" s="249" t="s">
        <v>88</v>
      </c>
      <c r="AV326" s="13" t="s">
        <v>88</v>
      </c>
      <c r="AW326" s="13" t="s">
        <v>33</v>
      </c>
      <c r="AX326" s="13" t="s">
        <v>78</v>
      </c>
      <c r="AY326" s="249" t="s">
        <v>153</v>
      </c>
    </row>
    <row r="327" s="13" customFormat="1">
      <c r="A327" s="13"/>
      <c r="B327" s="238"/>
      <c r="C327" s="239"/>
      <c r="D327" s="240" t="s">
        <v>162</v>
      </c>
      <c r="E327" s="241" t="s">
        <v>1</v>
      </c>
      <c r="F327" s="242" t="s">
        <v>1462</v>
      </c>
      <c r="G327" s="239"/>
      <c r="H327" s="243">
        <v>1321.874</v>
      </c>
      <c r="I327" s="244"/>
      <c r="J327" s="239"/>
      <c r="K327" s="239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162</v>
      </c>
      <c r="AU327" s="249" t="s">
        <v>88</v>
      </c>
      <c r="AV327" s="13" t="s">
        <v>88</v>
      </c>
      <c r="AW327" s="13" t="s">
        <v>33</v>
      </c>
      <c r="AX327" s="13" t="s">
        <v>78</v>
      </c>
      <c r="AY327" s="249" t="s">
        <v>153</v>
      </c>
    </row>
    <row r="328" s="13" customFormat="1">
      <c r="A328" s="13"/>
      <c r="B328" s="238"/>
      <c r="C328" s="239"/>
      <c r="D328" s="240" t="s">
        <v>162</v>
      </c>
      <c r="E328" s="241" t="s">
        <v>1</v>
      </c>
      <c r="F328" s="242" t="s">
        <v>1463</v>
      </c>
      <c r="G328" s="239"/>
      <c r="H328" s="243">
        <v>191.82499999999999</v>
      </c>
      <c r="I328" s="244"/>
      <c r="J328" s="239"/>
      <c r="K328" s="239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162</v>
      </c>
      <c r="AU328" s="249" t="s">
        <v>88</v>
      </c>
      <c r="AV328" s="13" t="s">
        <v>88</v>
      </c>
      <c r="AW328" s="13" t="s">
        <v>33</v>
      </c>
      <c r="AX328" s="13" t="s">
        <v>78</v>
      </c>
      <c r="AY328" s="249" t="s">
        <v>153</v>
      </c>
    </row>
    <row r="329" s="2" customFormat="1" ht="21.75" customHeight="1">
      <c r="A329" s="37"/>
      <c r="B329" s="38"/>
      <c r="C329" s="225" t="s">
        <v>523</v>
      </c>
      <c r="D329" s="225" t="s">
        <v>155</v>
      </c>
      <c r="E329" s="226" t="s">
        <v>548</v>
      </c>
      <c r="F329" s="227" t="s">
        <v>549</v>
      </c>
      <c r="G329" s="228" t="s">
        <v>158</v>
      </c>
      <c r="H329" s="229">
        <v>195.09999999999999</v>
      </c>
      <c r="I329" s="230"/>
      <c r="J329" s="231">
        <f>ROUND(I329*H329,0)</f>
        <v>0</v>
      </c>
      <c r="K329" s="227" t="s">
        <v>1</v>
      </c>
      <c r="L329" s="43"/>
      <c r="M329" s="232" t="s">
        <v>1</v>
      </c>
      <c r="N329" s="233" t="s">
        <v>44</v>
      </c>
      <c r="O329" s="90"/>
      <c r="P329" s="234">
        <f>O329*H329</f>
        <v>0</v>
      </c>
      <c r="Q329" s="234">
        <v>0</v>
      </c>
      <c r="R329" s="234">
        <f>Q329*H329</f>
        <v>0</v>
      </c>
      <c r="S329" s="234">
        <v>0</v>
      </c>
      <c r="T329" s="23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6" t="s">
        <v>160</v>
      </c>
      <c r="AT329" s="236" t="s">
        <v>155</v>
      </c>
      <c r="AU329" s="236" t="s">
        <v>88</v>
      </c>
      <c r="AY329" s="16" t="s">
        <v>153</v>
      </c>
      <c r="BE329" s="237">
        <f>IF(N329="základní",J329,0)</f>
        <v>0</v>
      </c>
      <c r="BF329" s="237">
        <f>IF(N329="snížená",J329,0)</f>
        <v>0</v>
      </c>
      <c r="BG329" s="237">
        <f>IF(N329="zákl. přenesená",J329,0)</f>
        <v>0</v>
      </c>
      <c r="BH329" s="237">
        <f>IF(N329="sníž. přenesená",J329,0)</f>
        <v>0</v>
      </c>
      <c r="BI329" s="237">
        <f>IF(N329="nulová",J329,0)</f>
        <v>0</v>
      </c>
      <c r="BJ329" s="16" t="s">
        <v>88</v>
      </c>
      <c r="BK329" s="237">
        <f>ROUND(I329*H329,0)</f>
        <v>0</v>
      </c>
      <c r="BL329" s="16" t="s">
        <v>160</v>
      </c>
      <c r="BM329" s="236" t="s">
        <v>1572</v>
      </c>
    </row>
    <row r="330" s="13" customFormat="1">
      <c r="A330" s="13"/>
      <c r="B330" s="238"/>
      <c r="C330" s="239"/>
      <c r="D330" s="240" t="s">
        <v>162</v>
      </c>
      <c r="E330" s="241" t="s">
        <v>1</v>
      </c>
      <c r="F330" s="242" t="s">
        <v>1459</v>
      </c>
      <c r="G330" s="239"/>
      <c r="H330" s="243">
        <v>195.09999999999999</v>
      </c>
      <c r="I330" s="244"/>
      <c r="J330" s="239"/>
      <c r="K330" s="239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162</v>
      </c>
      <c r="AU330" s="249" t="s">
        <v>88</v>
      </c>
      <c r="AV330" s="13" t="s">
        <v>88</v>
      </c>
      <c r="AW330" s="13" t="s">
        <v>33</v>
      </c>
      <c r="AX330" s="13" t="s">
        <v>78</v>
      </c>
      <c r="AY330" s="249" t="s">
        <v>153</v>
      </c>
    </row>
    <row r="331" s="2" customFormat="1" ht="24.15" customHeight="1">
      <c r="A331" s="37"/>
      <c r="B331" s="38"/>
      <c r="C331" s="225" t="s">
        <v>527</v>
      </c>
      <c r="D331" s="225" t="s">
        <v>155</v>
      </c>
      <c r="E331" s="226" t="s">
        <v>528</v>
      </c>
      <c r="F331" s="227" t="s">
        <v>529</v>
      </c>
      <c r="G331" s="228" t="s">
        <v>352</v>
      </c>
      <c r="H331" s="229">
        <v>1009.86</v>
      </c>
      <c r="I331" s="230"/>
      <c r="J331" s="231">
        <f>ROUND(I331*H331,0)</f>
        <v>0</v>
      </c>
      <c r="K331" s="227" t="s">
        <v>159</v>
      </c>
      <c r="L331" s="43"/>
      <c r="M331" s="232" t="s">
        <v>1</v>
      </c>
      <c r="N331" s="233" t="s">
        <v>44</v>
      </c>
      <c r="O331" s="90"/>
      <c r="P331" s="234">
        <f>O331*H331</f>
        <v>0</v>
      </c>
      <c r="Q331" s="234">
        <v>0.00071000000000000002</v>
      </c>
      <c r="R331" s="234">
        <f>Q331*H331</f>
        <v>0.71700059999999999</v>
      </c>
      <c r="S331" s="234">
        <v>0</v>
      </c>
      <c r="T331" s="23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6" t="s">
        <v>160</v>
      </c>
      <c r="AT331" s="236" t="s">
        <v>155</v>
      </c>
      <c r="AU331" s="236" t="s">
        <v>88</v>
      </c>
      <c r="AY331" s="16" t="s">
        <v>153</v>
      </c>
      <c r="BE331" s="237">
        <f>IF(N331="základní",J331,0)</f>
        <v>0</v>
      </c>
      <c r="BF331" s="237">
        <f>IF(N331="snížená",J331,0)</f>
        <v>0</v>
      </c>
      <c r="BG331" s="237">
        <f>IF(N331="zákl. přenesená",J331,0)</f>
        <v>0</v>
      </c>
      <c r="BH331" s="237">
        <f>IF(N331="sníž. přenesená",J331,0)</f>
        <v>0</v>
      </c>
      <c r="BI331" s="237">
        <f>IF(N331="nulová",J331,0)</f>
        <v>0</v>
      </c>
      <c r="BJ331" s="16" t="s">
        <v>88</v>
      </c>
      <c r="BK331" s="237">
        <f>ROUND(I331*H331,0)</f>
        <v>0</v>
      </c>
      <c r="BL331" s="16" t="s">
        <v>160</v>
      </c>
      <c r="BM331" s="236" t="s">
        <v>1573</v>
      </c>
    </row>
    <row r="332" s="14" customFormat="1">
      <c r="A332" s="14"/>
      <c r="B332" s="260"/>
      <c r="C332" s="261"/>
      <c r="D332" s="240" t="s">
        <v>162</v>
      </c>
      <c r="E332" s="262" t="s">
        <v>1</v>
      </c>
      <c r="F332" s="263" t="s">
        <v>531</v>
      </c>
      <c r="G332" s="261"/>
      <c r="H332" s="262" t="s">
        <v>1</v>
      </c>
      <c r="I332" s="264"/>
      <c r="J332" s="261"/>
      <c r="K332" s="261"/>
      <c r="L332" s="265"/>
      <c r="M332" s="266"/>
      <c r="N332" s="267"/>
      <c r="O332" s="267"/>
      <c r="P332" s="267"/>
      <c r="Q332" s="267"/>
      <c r="R332" s="267"/>
      <c r="S332" s="267"/>
      <c r="T332" s="26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9" t="s">
        <v>162</v>
      </c>
      <c r="AU332" s="269" t="s">
        <v>88</v>
      </c>
      <c r="AV332" s="14" t="s">
        <v>8</v>
      </c>
      <c r="AW332" s="14" t="s">
        <v>33</v>
      </c>
      <c r="AX332" s="14" t="s">
        <v>78</v>
      </c>
      <c r="AY332" s="269" t="s">
        <v>153</v>
      </c>
    </row>
    <row r="333" s="13" customFormat="1">
      <c r="A333" s="13"/>
      <c r="B333" s="238"/>
      <c r="C333" s="239"/>
      <c r="D333" s="240" t="s">
        <v>162</v>
      </c>
      <c r="E333" s="241" t="s">
        <v>1</v>
      </c>
      <c r="F333" s="242" t="s">
        <v>1574</v>
      </c>
      <c r="G333" s="239"/>
      <c r="H333" s="243">
        <v>392.04000000000002</v>
      </c>
      <c r="I333" s="244"/>
      <c r="J333" s="239"/>
      <c r="K333" s="239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162</v>
      </c>
      <c r="AU333" s="249" t="s">
        <v>88</v>
      </c>
      <c r="AV333" s="13" t="s">
        <v>88</v>
      </c>
      <c r="AW333" s="13" t="s">
        <v>33</v>
      </c>
      <c r="AX333" s="13" t="s">
        <v>78</v>
      </c>
      <c r="AY333" s="249" t="s">
        <v>153</v>
      </c>
    </row>
    <row r="334" s="13" customFormat="1">
      <c r="A334" s="13"/>
      <c r="B334" s="238"/>
      <c r="C334" s="239"/>
      <c r="D334" s="240" t="s">
        <v>162</v>
      </c>
      <c r="E334" s="241" t="s">
        <v>1</v>
      </c>
      <c r="F334" s="242" t="s">
        <v>1575</v>
      </c>
      <c r="G334" s="239"/>
      <c r="H334" s="243">
        <v>617.82000000000005</v>
      </c>
      <c r="I334" s="244"/>
      <c r="J334" s="239"/>
      <c r="K334" s="239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162</v>
      </c>
      <c r="AU334" s="249" t="s">
        <v>88</v>
      </c>
      <c r="AV334" s="13" t="s">
        <v>88</v>
      </c>
      <c r="AW334" s="13" t="s">
        <v>33</v>
      </c>
      <c r="AX334" s="13" t="s">
        <v>78</v>
      </c>
      <c r="AY334" s="249" t="s">
        <v>153</v>
      </c>
    </row>
    <row r="335" s="2" customFormat="1" ht="24.15" customHeight="1">
      <c r="A335" s="37"/>
      <c r="B335" s="38"/>
      <c r="C335" s="225" t="s">
        <v>534</v>
      </c>
      <c r="D335" s="225" t="s">
        <v>155</v>
      </c>
      <c r="E335" s="226" t="s">
        <v>535</v>
      </c>
      <c r="F335" s="227" t="s">
        <v>536</v>
      </c>
      <c r="G335" s="228" t="s">
        <v>158</v>
      </c>
      <c r="H335" s="229">
        <v>504.85399999999998</v>
      </c>
      <c r="I335" s="230"/>
      <c r="J335" s="231">
        <f>ROUND(I335*H335,0)</f>
        <v>0</v>
      </c>
      <c r="K335" s="227" t="s">
        <v>159</v>
      </c>
      <c r="L335" s="43"/>
      <c r="M335" s="232" t="s">
        <v>1</v>
      </c>
      <c r="N335" s="233" t="s">
        <v>44</v>
      </c>
      <c r="O335" s="90"/>
      <c r="P335" s="234">
        <f>O335*H335</f>
        <v>0</v>
      </c>
      <c r="Q335" s="234">
        <v>0</v>
      </c>
      <c r="R335" s="234">
        <f>Q335*H335</f>
        <v>0</v>
      </c>
      <c r="S335" s="234">
        <v>0</v>
      </c>
      <c r="T335" s="23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6" t="s">
        <v>160</v>
      </c>
      <c r="AT335" s="236" t="s">
        <v>155</v>
      </c>
      <c r="AU335" s="236" t="s">
        <v>88</v>
      </c>
      <c r="AY335" s="16" t="s">
        <v>153</v>
      </c>
      <c r="BE335" s="237">
        <f>IF(N335="základní",J335,0)</f>
        <v>0</v>
      </c>
      <c r="BF335" s="237">
        <f>IF(N335="snížená",J335,0)</f>
        <v>0</v>
      </c>
      <c r="BG335" s="237">
        <f>IF(N335="zákl. přenesená",J335,0)</f>
        <v>0</v>
      </c>
      <c r="BH335" s="237">
        <f>IF(N335="sníž. přenesená",J335,0)</f>
        <v>0</v>
      </c>
      <c r="BI335" s="237">
        <f>IF(N335="nulová",J335,0)</f>
        <v>0</v>
      </c>
      <c r="BJ335" s="16" t="s">
        <v>88</v>
      </c>
      <c r="BK335" s="237">
        <f>ROUND(I335*H335,0)</f>
        <v>0</v>
      </c>
      <c r="BL335" s="16" t="s">
        <v>160</v>
      </c>
      <c r="BM335" s="236" t="s">
        <v>1576</v>
      </c>
    </row>
    <row r="336" s="13" customFormat="1">
      <c r="A336" s="13"/>
      <c r="B336" s="238"/>
      <c r="C336" s="239"/>
      <c r="D336" s="240" t="s">
        <v>162</v>
      </c>
      <c r="E336" s="241" t="s">
        <v>1</v>
      </c>
      <c r="F336" s="242" t="s">
        <v>1577</v>
      </c>
      <c r="G336" s="239"/>
      <c r="H336" s="243">
        <v>26.52</v>
      </c>
      <c r="I336" s="244"/>
      <c r="J336" s="239"/>
      <c r="K336" s="239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162</v>
      </c>
      <c r="AU336" s="249" t="s">
        <v>88</v>
      </c>
      <c r="AV336" s="13" t="s">
        <v>88</v>
      </c>
      <c r="AW336" s="13" t="s">
        <v>33</v>
      </c>
      <c r="AX336" s="13" t="s">
        <v>78</v>
      </c>
      <c r="AY336" s="249" t="s">
        <v>153</v>
      </c>
    </row>
    <row r="337" s="13" customFormat="1">
      <c r="A337" s="13"/>
      <c r="B337" s="238"/>
      <c r="C337" s="239"/>
      <c r="D337" s="240" t="s">
        <v>162</v>
      </c>
      <c r="E337" s="241" t="s">
        <v>1</v>
      </c>
      <c r="F337" s="242" t="s">
        <v>1578</v>
      </c>
      <c r="G337" s="239"/>
      <c r="H337" s="243">
        <v>299.51999999999998</v>
      </c>
      <c r="I337" s="244"/>
      <c r="J337" s="239"/>
      <c r="K337" s="239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162</v>
      </c>
      <c r="AU337" s="249" t="s">
        <v>88</v>
      </c>
      <c r="AV337" s="13" t="s">
        <v>88</v>
      </c>
      <c r="AW337" s="13" t="s">
        <v>33</v>
      </c>
      <c r="AX337" s="13" t="s">
        <v>78</v>
      </c>
      <c r="AY337" s="249" t="s">
        <v>153</v>
      </c>
    </row>
    <row r="338" s="13" customFormat="1">
      <c r="A338" s="13"/>
      <c r="B338" s="238"/>
      <c r="C338" s="239"/>
      <c r="D338" s="240" t="s">
        <v>162</v>
      </c>
      <c r="E338" s="241" t="s">
        <v>1</v>
      </c>
      <c r="F338" s="242" t="s">
        <v>1579</v>
      </c>
      <c r="G338" s="239"/>
      <c r="H338" s="243">
        <v>171.01400000000001</v>
      </c>
      <c r="I338" s="244"/>
      <c r="J338" s="239"/>
      <c r="K338" s="239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162</v>
      </c>
      <c r="AU338" s="249" t="s">
        <v>88</v>
      </c>
      <c r="AV338" s="13" t="s">
        <v>88</v>
      </c>
      <c r="AW338" s="13" t="s">
        <v>33</v>
      </c>
      <c r="AX338" s="13" t="s">
        <v>78</v>
      </c>
      <c r="AY338" s="249" t="s">
        <v>153</v>
      </c>
    </row>
    <row r="339" s="13" customFormat="1">
      <c r="A339" s="13"/>
      <c r="B339" s="238"/>
      <c r="C339" s="239"/>
      <c r="D339" s="240" t="s">
        <v>162</v>
      </c>
      <c r="E339" s="241" t="s">
        <v>1</v>
      </c>
      <c r="F339" s="242" t="s">
        <v>541</v>
      </c>
      <c r="G339" s="239"/>
      <c r="H339" s="243">
        <v>7.7999999999999998</v>
      </c>
      <c r="I339" s="244"/>
      <c r="J339" s="239"/>
      <c r="K339" s="239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162</v>
      </c>
      <c r="AU339" s="249" t="s">
        <v>88</v>
      </c>
      <c r="AV339" s="13" t="s">
        <v>88</v>
      </c>
      <c r="AW339" s="13" t="s">
        <v>33</v>
      </c>
      <c r="AX339" s="13" t="s">
        <v>78</v>
      </c>
      <c r="AY339" s="249" t="s">
        <v>153</v>
      </c>
    </row>
    <row r="340" s="2" customFormat="1" ht="16.5" customHeight="1">
      <c r="A340" s="37"/>
      <c r="B340" s="38"/>
      <c r="C340" s="225" t="s">
        <v>542</v>
      </c>
      <c r="D340" s="225" t="s">
        <v>155</v>
      </c>
      <c r="E340" s="226" t="s">
        <v>543</v>
      </c>
      <c r="F340" s="227" t="s">
        <v>544</v>
      </c>
      <c r="G340" s="228" t="s">
        <v>158</v>
      </c>
      <c r="H340" s="229">
        <v>1842.568</v>
      </c>
      <c r="I340" s="230"/>
      <c r="J340" s="231">
        <f>ROUND(I340*H340,0)</f>
        <v>0</v>
      </c>
      <c r="K340" s="227" t="s">
        <v>159</v>
      </c>
      <c r="L340" s="43"/>
      <c r="M340" s="232" t="s">
        <v>1</v>
      </c>
      <c r="N340" s="233" t="s">
        <v>44</v>
      </c>
      <c r="O340" s="90"/>
      <c r="P340" s="234">
        <f>O340*H340</f>
        <v>0</v>
      </c>
      <c r="Q340" s="234">
        <v>0</v>
      </c>
      <c r="R340" s="234">
        <f>Q340*H340</f>
        <v>0</v>
      </c>
      <c r="S340" s="234">
        <v>0</v>
      </c>
      <c r="T340" s="23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6" t="s">
        <v>160</v>
      </c>
      <c r="AT340" s="236" t="s">
        <v>155</v>
      </c>
      <c r="AU340" s="236" t="s">
        <v>88</v>
      </c>
      <c r="AY340" s="16" t="s">
        <v>153</v>
      </c>
      <c r="BE340" s="237">
        <f>IF(N340="základní",J340,0)</f>
        <v>0</v>
      </c>
      <c r="BF340" s="237">
        <f>IF(N340="snížená",J340,0)</f>
        <v>0</v>
      </c>
      <c r="BG340" s="237">
        <f>IF(N340="zákl. přenesená",J340,0)</f>
        <v>0</v>
      </c>
      <c r="BH340" s="237">
        <f>IF(N340="sníž. přenesená",J340,0)</f>
        <v>0</v>
      </c>
      <c r="BI340" s="237">
        <f>IF(N340="nulová",J340,0)</f>
        <v>0</v>
      </c>
      <c r="BJ340" s="16" t="s">
        <v>88</v>
      </c>
      <c r="BK340" s="237">
        <f>ROUND(I340*H340,0)</f>
        <v>0</v>
      </c>
      <c r="BL340" s="16" t="s">
        <v>160</v>
      </c>
      <c r="BM340" s="236" t="s">
        <v>1580</v>
      </c>
    </row>
    <row r="341" s="13" customFormat="1">
      <c r="A341" s="13"/>
      <c r="B341" s="238"/>
      <c r="C341" s="239"/>
      <c r="D341" s="240" t="s">
        <v>162</v>
      </c>
      <c r="E341" s="241" t="s">
        <v>1</v>
      </c>
      <c r="F341" s="242" t="s">
        <v>1581</v>
      </c>
      <c r="G341" s="239"/>
      <c r="H341" s="243">
        <v>1842.568</v>
      </c>
      <c r="I341" s="244"/>
      <c r="J341" s="239"/>
      <c r="K341" s="239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162</v>
      </c>
      <c r="AU341" s="249" t="s">
        <v>88</v>
      </c>
      <c r="AV341" s="13" t="s">
        <v>88</v>
      </c>
      <c r="AW341" s="13" t="s">
        <v>33</v>
      </c>
      <c r="AX341" s="13" t="s">
        <v>78</v>
      </c>
      <c r="AY341" s="249" t="s">
        <v>153</v>
      </c>
    </row>
    <row r="342" s="12" customFormat="1" ht="22.8" customHeight="1">
      <c r="A342" s="12"/>
      <c r="B342" s="209"/>
      <c r="C342" s="210"/>
      <c r="D342" s="211" t="s">
        <v>77</v>
      </c>
      <c r="E342" s="223" t="s">
        <v>495</v>
      </c>
      <c r="F342" s="223" t="s">
        <v>551</v>
      </c>
      <c r="G342" s="210"/>
      <c r="H342" s="210"/>
      <c r="I342" s="213"/>
      <c r="J342" s="224">
        <f>BK342</f>
        <v>0</v>
      </c>
      <c r="K342" s="210"/>
      <c r="L342" s="215"/>
      <c r="M342" s="216"/>
      <c r="N342" s="217"/>
      <c r="O342" s="217"/>
      <c r="P342" s="218">
        <f>SUM(P343:P354)</f>
        <v>0</v>
      </c>
      <c r="Q342" s="217"/>
      <c r="R342" s="218">
        <f>SUM(R343:R354)</f>
        <v>38.291108000000001</v>
      </c>
      <c r="S342" s="217"/>
      <c r="T342" s="219">
        <f>SUM(T343:T354)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0" t="s">
        <v>8</v>
      </c>
      <c r="AT342" s="221" t="s">
        <v>77</v>
      </c>
      <c r="AU342" s="221" t="s">
        <v>8</v>
      </c>
      <c r="AY342" s="220" t="s">
        <v>153</v>
      </c>
      <c r="BK342" s="222">
        <f>SUM(BK343:BK354)</f>
        <v>0</v>
      </c>
    </row>
    <row r="343" s="2" customFormat="1" ht="24.15" customHeight="1">
      <c r="A343" s="37"/>
      <c r="B343" s="38"/>
      <c r="C343" s="225" t="s">
        <v>547</v>
      </c>
      <c r="D343" s="225" t="s">
        <v>155</v>
      </c>
      <c r="E343" s="226" t="s">
        <v>553</v>
      </c>
      <c r="F343" s="227" t="s">
        <v>554</v>
      </c>
      <c r="G343" s="228" t="s">
        <v>158</v>
      </c>
      <c r="H343" s="229">
        <v>164.05199999999999</v>
      </c>
      <c r="I343" s="230"/>
      <c r="J343" s="231">
        <f>ROUND(I343*H343,0)</f>
        <v>0</v>
      </c>
      <c r="K343" s="227" t="s">
        <v>159</v>
      </c>
      <c r="L343" s="43"/>
      <c r="M343" s="232" t="s">
        <v>1</v>
      </c>
      <c r="N343" s="233" t="s">
        <v>44</v>
      </c>
      <c r="O343" s="90"/>
      <c r="P343" s="234">
        <f>O343*H343</f>
        <v>0</v>
      </c>
      <c r="Q343" s="234">
        <v>0.063</v>
      </c>
      <c r="R343" s="234">
        <f>Q343*H343</f>
        <v>10.335276</v>
      </c>
      <c r="S343" s="234">
        <v>0</v>
      </c>
      <c r="T343" s="23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6" t="s">
        <v>160</v>
      </c>
      <c r="AT343" s="236" t="s">
        <v>155</v>
      </c>
      <c r="AU343" s="236" t="s">
        <v>88</v>
      </c>
      <c r="AY343" s="16" t="s">
        <v>153</v>
      </c>
      <c r="BE343" s="237">
        <f>IF(N343="základní",J343,0)</f>
        <v>0</v>
      </c>
      <c r="BF343" s="237">
        <f>IF(N343="snížená",J343,0)</f>
        <v>0</v>
      </c>
      <c r="BG343" s="237">
        <f>IF(N343="zákl. přenesená",J343,0)</f>
        <v>0</v>
      </c>
      <c r="BH343" s="237">
        <f>IF(N343="sníž. přenesená",J343,0)</f>
        <v>0</v>
      </c>
      <c r="BI343" s="237">
        <f>IF(N343="nulová",J343,0)</f>
        <v>0</v>
      </c>
      <c r="BJ343" s="16" t="s">
        <v>88</v>
      </c>
      <c r="BK343" s="237">
        <f>ROUND(I343*H343,0)</f>
        <v>0</v>
      </c>
      <c r="BL343" s="16" t="s">
        <v>160</v>
      </c>
      <c r="BM343" s="236" t="s">
        <v>1582</v>
      </c>
    </row>
    <row r="344" s="13" customFormat="1">
      <c r="A344" s="13"/>
      <c r="B344" s="238"/>
      <c r="C344" s="239"/>
      <c r="D344" s="240" t="s">
        <v>162</v>
      </c>
      <c r="E344" s="241" t="s">
        <v>1</v>
      </c>
      <c r="F344" s="242" t="s">
        <v>1583</v>
      </c>
      <c r="G344" s="239"/>
      <c r="H344" s="243">
        <v>164.05199999999999</v>
      </c>
      <c r="I344" s="244"/>
      <c r="J344" s="239"/>
      <c r="K344" s="239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162</v>
      </c>
      <c r="AU344" s="249" t="s">
        <v>88</v>
      </c>
      <c r="AV344" s="13" t="s">
        <v>88</v>
      </c>
      <c r="AW344" s="13" t="s">
        <v>33</v>
      </c>
      <c r="AX344" s="13" t="s">
        <v>78</v>
      </c>
      <c r="AY344" s="249" t="s">
        <v>153</v>
      </c>
    </row>
    <row r="345" s="2" customFormat="1" ht="24.15" customHeight="1">
      <c r="A345" s="37"/>
      <c r="B345" s="38"/>
      <c r="C345" s="225" t="s">
        <v>552</v>
      </c>
      <c r="D345" s="225" t="s">
        <v>155</v>
      </c>
      <c r="E345" s="226" t="s">
        <v>558</v>
      </c>
      <c r="F345" s="227" t="s">
        <v>559</v>
      </c>
      <c r="G345" s="228" t="s">
        <v>158</v>
      </c>
      <c r="H345" s="229">
        <v>9.8399999999999999</v>
      </c>
      <c r="I345" s="230"/>
      <c r="J345" s="231">
        <f>ROUND(I345*H345,0)</f>
        <v>0</v>
      </c>
      <c r="K345" s="227" t="s">
        <v>159</v>
      </c>
      <c r="L345" s="43"/>
      <c r="M345" s="232" t="s">
        <v>1</v>
      </c>
      <c r="N345" s="233" t="s">
        <v>44</v>
      </c>
      <c r="O345" s="90"/>
      <c r="P345" s="234">
        <f>O345*H345</f>
        <v>0</v>
      </c>
      <c r="Q345" s="234">
        <v>0.084000000000000005</v>
      </c>
      <c r="R345" s="234">
        <f>Q345*H345</f>
        <v>0.82656000000000007</v>
      </c>
      <c r="S345" s="234">
        <v>0</v>
      </c>
      <c r="T345" s="23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6" t="s">
        <v>160</v>
      </c>
      <c r="AT345" s="236" t="s">
        <v>155</v>
      </c>
      <c r="AU345" s="236" t="s">
        <v>88</v>
      </c>
      <c r="AY345" s="16" t="s">
        <v>153</v>
      </c>
      <c r="BE345" s="237">
        <f>IF(N345="základní",J345,0)</f>
        <v>0</v>
      </c>
      <c r="BF345" s="237">
        <f>IF(N345="snížená",J345,0)</f>
        <v>0</v>
      </c>
      <c r="BG345" s="237">
        <f>IF(N345="zákl. přenesená",J345,0)</f>
        <v>0</v>
      </c>
      <c r="BH345" s="237">
        <f>IF(N345="sníž. přenesená",J345,0)</f>
        <v>0</v>
      </c>
      <c r="BI345" s="237">
        <f>IF(N345="nulová",J345,0)</f>
        <v>0</v>
      </c>
      <c r="BJ345" s="16" t="s">
        <v>88</v>
      </c>
      <c r="BK345" s="237">
        <f>ROUND(I345*H345,0)</f>
        <v>0</v>
      </c>
      <c r="BL345" s="16" t="s">
        <v>160</v>
      </c>
      <c r="BM345" s="236" t="s">
        <v>1584</v>
      </c>
    </row>
    <row r="346" s="13" customFormat="1">
      <c r="A346" s="13"/>
      <c r="B346" s="238"/>
      <c r="C346" s="239"/>
      <c r="D346" s="240" t="s">
        <v>162</v>
      </c>
      <c r="E346" s="241" t="s">
        <v>1</v>
      </c>
      <c r="F346" s="242" t="s">
        <v>1585</v>
      </c>
      <c r="G346" s="239"/>
      <c r="H346" s="243">
        <v>9.8399999999999999</v>
      </c>
      <c r="I346" s="244"/>
      <c r="J346" s="239"/>
      <c r="K346" s="239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162</v>
      </c>
      <c r="AU346" s="249" t="s">
        <v>88</v>
      </c>
      <c r="AV346" s="13" t="s">
        <v>88</v>
      </c>
      <c r="AW346" s="13" t="s">
        <v>33</v>
      </c>
      <c r="AX346" s="13" t="s">
        <v>78</v>
      </c>
      <c r="AY346" s="249" t="s">
        <v>153</v>
      </c>
    </row>
    <row r="347" s="2" customFormat="1" ht="24.15" customHeight="1">
      <c r="A347" s="37"/>
      <c r="B347" s="38"/>
      <c r="C347" s="225" t="s">
        <v>557</v>
      </c>
      <c r="D347" s="225" t="s">
        <v>155</v>
      </c>
      <c r="E347" s="226" t="s">
        <v>572</v>
      </c>
      <c r="F347" s="227" t="s">
        <v>573</v>
      </c>
      <c r="G347" s="228" t="s">
        <v>158</v>
      </c>
      <c r="H347" s="229">
        <v>164.05199999999999</v>
      </c>
      <c r="I347" s="230"/>
      <c r="J347" s="231">
        <f>ROUND(I347*H347,0)</f>
        <v>0</v>
      </c>
      <c r="K347" s="227" t="s">
        <v>1</v>
      </c>
      <c r="L347" s="43"/>
      <c r="M347" s="232" t="s">
        <v>1</v>
      </c>
      <c r="N347" s="233" t="s">
        <v>44</v>
      </c>
      <c r="O347" s="90"/>
      <c r="P347" s="234">
        <f>O347*H347</f>
        <v>0</v>
      </c>
      <c r="Q347" s="234">
        <v>0</v>
      </c>
      <c r="R347" s="234">
        <f>Q347*H347</f>
        <v>0</v>
      </c>
      <c r="S347" s="234">
        <v>0</v>
      </c>
      <c r="T347" s="23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6" t="s">
        <v>160</v>
      </c>
      <c r="AT347" s="236" t="s">
        <v>155</v>
      </c>
      <c r="AU347" s="236" t="s">
        <v>88</v>
      </c>
      <c r="AY347" s="16" t="s">
        <v>153</v>
      </c>
      <c r="BE347" s="237">
        <f>IF(N347="základní",J347,0)</f>
        <v>0</v>
      </c>
      <c r="BF347" s="237">
        <f>IF(N347="snížená",J347,0)</f>
        <v>0</v>
      </c>
      <c r="BG347" s="237">
        <f>IF(N347="zákl. přenesená",J347,0)</f>
        <v>0</v>
      </c>
      <c r="BH347" s="237">
        <f>IF(N347="sníž. přenesená",J347,0)</f>
        <v>0</v>
      </c>
      <c r="BI347" s="237">
        <f>IF(N347="nulová",J347,0)</f>
        <v>0</v>
      </c>
      <c r="BJ347" s="16" t="s">
        <v>88</v>
      </c>
      <c r="BK347" s="237">
        <f>ROUND(I347*H347,0)</f>
        <v>0</v>
      </c>
      <c r="BL347" s="16" t="s">
        <v>160</v>
      </c>
      <c r="BM347" s="236" t="s">
        <v>1586</v>
      </c>
    </row>
    <row r="348" s="13" customFormat="1">
      <c r="A348" s="13"/>
      <c r="B348" s="238"/>
      <c r="C348" s="239"/>
      <c r="D348" s="240" t="s">
        <v>162</v>
      </c>
      <c r="E348" s="241" t="s">
        <v>1</v>
      </c>
      <c r="F348" s="242" t="s">
        <v>1583</v>
      </c>
      <c r="G348" s="239"/>
      <c r="H348" s="243">
        <v>164.05199999999999</v>
      </c>
      <c r="I348" s="244"/>
      <c r="J348" s="239"/>
      <c r="K348" s="239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162</v>
      </c>
      <c r="AU348" s="249" t="s">
        <v>88</v>
      </c>
      <c r="AV348" s="13" t="s">
        <v>88</v>
      </c>
      <c r="AW348" s="13" t="s">
        <v>33</v>
      </c>
      <c r="AX348" s="13" t="s">
        <v>78</v>
      </c>
      <c r="AY348" s="249" t="s">
        <v>153</v>
      </c>
    </row>
    <row r="349" s="2" customFormat="1" ht="37.8" customHeight="1">
      <c r="A349" s="37"/>
      <c r="B349" s="38"/>
      <c r="C349" s="225" t="s">
        <v>562</v>
      </c>
      <c r="D349" s="225" t="s">
        <v>155</v>
      </c>
      <c r="E349" s="226" t="s">
        <v>576</v>
      </c>
      <c r="F349" s="227" t="s">
        <v>577</v>
      </c>
      <c r="G349" s="228" t="s">
        <v>158</v>
      </c>
      <c r="H349" s="229">
        <v>164.05199999999999</v>
      </c>
      <c r="I349" s="230"/>
      <c r="J349" s="231">
        <f>ROUND(I349*H349,0)</f>
        <v>0</v>
      </c>
      <c r="K349" s="227" t="s">
        <v>1</v>
      </c>
      <c r="L349" s="43"/>
      <c r="M349" s="232" t="s">
        <v>1</v>
      </c>
      <c r="N349" s="233" t="s">
        <v>44</v>
      </c>
      <c r="O349" s="90"/>
      <c r="P349" s="234">
        <f>O349*H349</f>
        <v>0</v>
      </c>
      <c r="Q349" s="234">
        <v>0</v>
      </c>
      <c r="R349" s="234">
        <f>Q349*H349</f>
        <v>0</v>
      </c>
      <c r="S349" s="234">
        <v>0</v>
      </c>
      <c r="T349" s="23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6" t="s">
        <v>160</v>
      </c>
      <c r="AT349" s="236" t="s">
        <v>155</v>
      </c>
      <c r="AU349" s="236" t="s">
        <v>88</v>
      </c>
      <c r="AY349" s="16" t="s">
        <v>153</v>
      </c>
      <c r="BE349" s="237">
        <f>IF(N349="základní",J349,0)</f>
        <v>0</v>
      </c>
      <c r="BF349" s="237">
        <f>IF(N349="snížená",J349,0)</f>
        <v>0</v>
      </c>
      <c r="BG349" s="237">
        <f>IF(N349="zákl. přenesená",J349,0)</f>
        <v>0</v>
      </c>
      <c r="BH349" s="237">
        <f>IF(N349="sníž. přenesená",J349,0)</f>
        <v>0</v>
      </c>
      <c r="BI349" s="237">
        <f>IF(N349="nulová",J349,0)</f>
        <v>0</v>
      </c>
      <c r="BJ349" s="16" t="s">
        <v>88</v>
      </c>
      <c r="BK349" s="237">
        <f>ROUND(I349*H349,0)</f>
        <v>0</v>
      </c>
      <c r="BL349" s="16" t="s">
        <v>160</v>
      </c>
      <c r="BM349" s="236" t="s">
        <v>1587</v>
      </c>
    </row>
    <row r="350" s="13" customFormat="1">
      <c r="A350" s="13"/>
      <c r="B350" s="238"/>
      <c r="C350" s="239"/>
      <c r="D350" s="240" t="s">
        <v>162</v>
      </c>
      <c r="E350" s="241" t="s">
        <v>1</v>
      </c>
      <c r="F350" s="242" t="s">
        <v>1583</v>
      </c>
      <c r="G350" s="239"/>
      <c r="H350" s="243">
        <v>164.05199999999999</v>
      </c>
      <c r="I350" s="244"/>
      <c r="J350" s="239"/>
      <c r="K350" s="239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162</v>
      </c>
      <c r="AU350" s="249" t="s">
        <v>88</v>
      </c>
      <c r="AV350" s="13" t="s">
        <v>88</v>
      </c>
      <c r="AW350" s="13" t="s">
        <v>33</v>
      </c>
      <c r="AX350" s="13" t="s">
        <v>78</v>
      </c>
      <c r="AY350" s="249" t="s">
        <v>153</v>
      </c>
    </row>
    <row r="351" s="2" customFormat="1" ht="24.15" customHeight="1">
      <c r="A351" s="37"/>
      <c r="B351" s="38"/>
      <c r="C351" s="225" t="s">
        <v>566</v>
      </c>
      <c r="D351" s="225" t="s">
        <v>155</v>
      </c>
      <c r="E351" s="226" t="s">
        <v>563</v>
      </c>
      <c r="F351" s="227" t="s">
        <v>564</v>
      </c>
      <c r="G351" s="228" t="s">
        <v>158</v>
      </c>
      <c r="H351" s="229">
        <v>55.600000000000001</v>
      </c>
      <c r="I351" s="230"/>
      <c r="J351" s="231">
        <f>ROUND(I351*H351,0)</f>
        <v>0</v>
      </c>
      <c r="K351" s="227" t="s">
        <v>159</v>
      </c>
      <c r="L351" s="43"/>
      <c r="M351" s="232" t="s">
        <v>1</v>
      </c>
      <c r="N351" s="233" t="s">
        <v>44</v>
      </c>
      <c r="O351" s="90"/>
      <c r="P351" s="234">
        <f>O351*H351</f>
        <v>0</v>
      </c>
      <c r="Q351" s="234">
        <v>0.29311999999999999</v>
      </c>
      <c r="R351" s="234">
        <f>Q351*H351</f>
        <v>16.297471999999999</v>
      </c>
      <c r="S351" s="234">
        <v>0</v>
      </c>
      <c r="T351" s="235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6" t="s">
        <v>160</v>
      </c>
      <c r="AT351" s="236" t="s">
        <v>155</v>
      </c>
      <c r="AU351" s="236" t="s">
        <v>88</v>
      </c>
      <c r="AY351" s="16" t="s">
        <v>153</v>
      </c>
      <c r="BE351" s="237">
        <f>IF(N351="základní",J351,0)</f>
        <v>0</v>
      </c>
      <c r="BF351" s="237">
        <f>IF(N351="snížená",J351,0)</f>
        <v>0</v>
      </c>
      <c r="BG351" s="237">
        <f>IF(N351="zákl. přenesená",J351,0)</f>
        <v>0</v>
      </c>
      <c r="BH351" s="237">
        <f>IF(N351="sníž. přenesená",J351,0)</f>
        <v>0</v>
      </c>
      <c r="BI351" s="237">
        <f>IF(N351="nulová",J351,0)</f>
        <v>0</v>
      </c>
      <c r="BJ351" s="16" t="s">
        <v>88</v>
      </c>
      <c r="BK351" s="237">
        <f>ROUND(I351*H351,0)</f>
        <v>0</v>
      </c>
      <c r="BL351" s="16" t="s">
        <v>160</v>
      </c>
      <c r="BM351" s="236" t="s">
        <v>1588</v>
      </c>
    </row>
    <row r="352" s="13" customFormat="1">
      <c r="A352" s="13"/>
      <c r="B352" s="238"/>
      <c r="C352" s="239"/>
      <c r="D352" s="240" t="s">
        <v>162</v>
      </c>
      <c r="E352" s="241" t="s">
        <v>1</v>
      </c>
      <c r="F352" s="242" t="s">
        <v>1421</v>
      </c>
      <c r="G352" s="239"/>
      <c r="H352" s="243">
        <v>55.600000000000001</v>
      </c>
      <c r="I352" s="244"/>
      <c r="J352" s="239"/>
      <c r="K352" s="239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162</v>
      </c>
      <c r="AU352" s="249" t="s">
        <v>88</v>
      </c>
      <c r="AV352" s="13" t="s">
        <v>88</v>
      </c>
      <c r="AW352" s="13" t="s">
        <v>33</v>
      </c>
      <c r="AX352" s="13" t="s">
        <v>78</v>
      </c>
      <c r="AY352" s="249" t="s">
        <v>153</v>
      </c>
    </row>
    <row r="353" s="2" customFormat="1" ht="24.15" customHeight="1">
      <c r="A353" s="37"/>
      <c r="B353" s="38"/>
      <c r="C353" s="225" t="s">
        <v>571</v>
      </c>
      <c r="D353" s="225" t="s">
        <v>155</v>
      </c>
      <c r="E353" s="226" t="s">
        <v>567</v>
      </c>
      <c r="F353" s="227" t="s">
        <v>568</v>
      </c>
      <c r="G353" s="228" t="s">
        <v>352</v>
      </c>
      <c r="H353" s="229">
        <v>84</v>
      </c>
      <c r="I353" s="230"/>
      <c r="J353" s="231">
        <f>ROUND(I353*H353,0)</f>
        <v>0</v>
      </c>
      <c r="K353" s="227" t="s">
        <v>159</v>
      </c>
      <c r="L353" s="43"/>
      <c r="M353" s="232" t="s">
        <v>1</v>
      </c>
      <c r="N353" s="233" t="s">
        <v>44</v>
      </c>
      <c r="O353" s="90"/>
      <c r="P353" s="234">
        <f>O353*H353</f>
        <v>0</v>
      </c>
      <c r="Q353" s="234">
        <v>0.12895000000000001</v>
      </c>
      <c r="R353" s="234">
        <f>Q353*H353</f>
        <v>10.831800000000001</v>
      </c>
      <c r="S353" s="234">
        <v>0</v>
      </c>
      <c r="T353" s="23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6" t="s">
        <v>160</v>
      </c>
      <c r="AT353" s="236" t="s">
        <v>155</v>
      </c>
      <c r="AU353" s="236" t="s">
        <v>88</v>
      </c>
      <c r="AY353" s="16" t="s">
        <v>153</v>
      </c>
      <c r="BE353" s="237">
        <f>IF(N353="základní",J353,0)</f>
        <v>0</v>
      </c>
      <c r="BF353" s="237">
        <f>IF(N353="snížená",J353,0)</f>
        <v>0</v>
      </c>
      <c r="BG353" s="237">
        <f>IF(N353="zákl. přenesená",J353,0)</f>
        <v>0</v>
      </c>
      <c r="BH353" s="237">
        <f>IF(N353="sníž. přenesená",J353,0)</f>
        <v>0</v>
      </c>
      <c r="BI353" s="237">
        <f>IF(N353="nulová",J353,0)</f>
        <v>0</v>
      </c>
      <c r="BJ353" s="16" t="s">
        <v>88</v>
      </c>
      <c r="BK353" s="237">
        <f>ROUND(I353*H353,0)</f>
        <v>0</v>
      </c>
      <c r="BL353" s="16" t="s">
        <v>160</v>
      </c>
      <c r="BM353" s="236" t="s">
        <v>1589</v>
      </c>
    </row>
    <row r="354" s="13" customFormat="1">
      <c r="A354" s="13"/>
      <c r="B354" s="238"/>
      <c r="C354" s="239"/>
      <c r="D354" s="240" t="s">
        <v>162</v>
      </c>
      <c r="E354" s="241" t="s">
        <v>1</v>
      </c>
      <c r="F354" s="242" t="s">
        <v>1590</v>
      </c>
      <c r="G354" s="239"/>
      <c r="H354" s="243">
        <v>84</v>
      </c>
      <c r="I354" s="244"/>
      <c r="J354" s="239"/>
      <c r="K354" s="239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162</v>
      </c>
      <c r="AU354" s="249" t="s">
        <v>88</v>
      </c>
      <c r="AV354" s="13" t="s">
        <v>88</v>
      </c>
      <c r="AW354" s="13" t="s">
        <v>33</v>
      </c>
      <c r="AX354" s="13" t="s">
        <v>78</v>
      </c>
      <c r="AY354" s="249" t="s">
        <v>153</v>
      </c>
    </row>
    <row r="355" s="12" customFormat="1" ht="22.8" customHeight="1">
      <c r="A355" s="12"/>
      <c r="B355" s="209"/>
      <c r="C355" s="210"/>
      <c r="D355" s="211" t="s">
        <v>77</v>
      </c>
      <c r="E355" s="223" t="s">
        <v>500</v>
      </c>
      <c r="F355" s="223" t="s">
        <v>579</v>
      </c>
      <c r="G355" s="210"/>
      <c r="H355" s="210"/>
      <c r="I355" s="213"/>
      <c r="J355" s="224">
        <f>BK355</f>
        <v>0</v>
      </c>
      <c r="K355" s="210"/>
      <c r="L355" s="215"/>
      <c r="M355" s="216"/>
      <c r="N355" s="217"/>
      <c r="O355" s="217"/>
      <c r="P355" s="218">
        <f>SUM(P356:P362)</f>
        <v>0</v>
      </c>
      <c r="Q355" s="217"/>
      <c r="R355" s="218">
        <f>SUM(R356:R362)</f>
        <v>0.044928000000000003</v>
      </c>
      <c r="S355" s="217"/>
      <c r="T355" s="219">
        <f>SUM(T356:T362)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0" t="s">
        <v>8</v>
      </c>
      <c r="AT355" s="221" t="s">
        <v>77</v>
      </c>
      <c r="AU355" s="221" t="s">
        <v>8</v>
      </c>
      <c r="AY355" s="220" t="s">
        <v>153</v>
      </c>
      <c r="BK355" s="222">
        <f>SUM(BK356:BK362)</f>
        <v>0</v>
      </c>
    </row>
    <row r="356" s="2" customFormat="1" ht="24.15" customHeight="1">
      <c r="A356" s="37"/>
      <c r="B356" s="38"/>
      <c r="C356" s="225" t="s">
        <v>575</v>
      </c>
      <c r="D356" s="225" t="s">
        <v>155</v>
      </c>
      <c r="E356" s="226" t="s">
        <v>581</v>
      </c>
      <c r="F356" s="227" t="s">
        <v>582</v>
      </c>
      <c r="G356" s="228" t="s">
        <v>583</v>
      </c>
      <c r="H356" s="229">
        <v>72</v>
      </c>
      <c r="I356" s="230"/>
      <c r="J356" s="231">
        <f>ROUND(I356*H356,0)</f>
        <v>0</v>
      </c>
      <c r="K356" s="227" t="s">
        <v>159</v>
      </c>
      <c r="L356" s="43"/>
      <c r="M356" s="232" t="s">
        <v>1</v>
      </c>
      <c r="N356" s="233" t="s">
        <v>44</v>
      </c>
      <c r="O356" s="90"/>
      <c r="P356" s="234">
        <f>O356*H356</f>
        <v>0</v>
      </c>
      <c r="Q356" s="234">
        <v>0</v>
      </c>
      <c r="R356" s="234">
        <f>Q356*H356</f>
        <v>0</v>
      </c>
      <c r="S356" s="234">
        <v>0</v>
      </c>
      <c r="T356" s="23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6" t="s">
        <v>160</v>
      </c>
      <c r="AT356" s="236" t="s">
        <v>155</v>
      </c>
      <c r="AU356" s="236" t="s">
        <v>88</v>
      </c>
      <c r="AY356" s="16" t="s">
        <v>153</v>
      </c>
      <c r="BE356" s="237">
        <f>IF(N356="základní",J356,0)</f>
        <v>0</v>
      </c>
      <c r="BF356" s="237">
        <f>IF(N356="snížená",J356,0)</f>
        <v>0</v>
      </c>
      <c r="BG356" s="237">
        <f>IF(N356="zákl. přenesená",J356,0)</f>
        <v>0</v>
      </c>
      <c r="BH356" s="237">
        <f>IF(N356="sníž. přenesená",J356,0)</f>
        <v>0</v>
      </c>
      <c r="BI356" s="237">
        <f>IF(N356="nulová",J356,0)</f>
        <v>0</v>
      </c>
      <c r="BJ356" s="16" t="s">
        <v>88</v>
      </c>
      <c r="BK356" s="237">
        <f>ROUND(I356*H356,0)</f>
        <v>0</v>
      </c>
      <c r="BL356" s="16" t="s">
        <v>160</v>
      </c>
      <c r="BM356" s="236" t="s">
        <v>1591</v>
      </c>
    </row>
    <row r="357" s="13" customFormat="1">
      <c r="A357" s="13"/>
      <c r="B357" s="238"/>
      <c r="C357" s="239"/>
      <c r="D357" s="240" t="s">
        <v>162</v>
      </c>
      <c r="E357" s="241" t="s">
        <v>1</v>
      </c>
      <c r="F357" s="242" t="s">
        <v>1592</v>
      </c>
      <c r="G357" s="239"/>
      <c r="H357" s="243">
        <v>72</v>
      </c>
      <c r="I357" s="244"/>
      <c r="J357" s="239"/>
      <c r="K357" s="239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162</v>
      </c>
      <c r="AU357" s="249" t="s">
        <v>88</v>
      </c>
      <c r="AV357" s="13" t="s">
        <v>88</v>
      </c>
      <c r="AW357" s="13" t="s">
        <v>33</v>
      </c>
      <c r="AX357" s="13" t="s">
        <v>78</v>
      </c>
      <c r="AY357" s="249" t="s">
        <v>153</v>
      </c>
    </row>
    <row r="358" s="2" customFormat="1" ht="21.75" customHeight="1">
      <c r="A358" s="37"/>
      <c r="B358" s="38"/>
      <c r="C358" s="250" t="s">
        <v>580</v>
      </c>
      <c r="D358" s="250" t="s">
        <v>232</v>
      </c>
      <c r="E358" s="251" t="s">
        <v>587</v>
      </c>
      <c r="F358" s="252" t="s">
        <v>588</v>
      </c>
      <c r="G358" s="253" t="s">
        <v>583</v>
      </c>
      <c r="H358" s="254">
        <v>72</v>
      </c>
      <c r="I358" s="255"/>
      <c r="J358" s="256">
        <f>ROUND(I358*H358,0)</f>
        <v>0</v>
      </c>
      <c r="K358" s="252" t="s">
        <v>159</v>
      </c>
      <c r="L358" s="257"/>
      <c r="M358" s="258" t="s">
        <v>1</v>
      </c>
      <c r="N358" s="259" t="s">
        <v>44</v>
      </c>
      <c r="O358" s="90"/>
      <c r="P358" s="234">
        <f>O358*H358</f>
        <v>0</v>
      </c>
      <c r="Q358" s="234">
        <v>3.0000000000000001E-05</v>
      </c>
      <c r="R358" s="234">
        <f>Q358*H358</f>
        <v>0.00216</v>
      </c>
      <c r="S358" s="234">
        <v>0</v>
      </c>
      <c r="T358" s="23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6" t="s">
        <v>191</v>
      </c>
      <c r="AT358" s="236" t="s">
        <v>232</v>
      </c>
      <c r="AU358" s="236" t="s">
        <v>88</v>
      </c>
      <c r="AY358" s="16" t="s">
        <v>153</v>
      </c>
      <c r="BE358" s="237">
        <f>IF(N358="základní",J358,0)</f>
        <v>0</v>
      </c>
      <c r="BF358" s="237">
        <f>IF(N358="snížená",J358,0)</f>
        <v>0</v>
      </c>
      <c r="BG358" s="237">
        <f>IF(N358="zákl. přenesená",J358,0)</f>
        <v>0</v>
      </c>
      <c r="BH358" s="237">
        <f>IF(N358="sníž. přenesená",J358,0)</f>
        <v>0</v>
      </c>
      <c r="BI358" s="237">
        <f>IF(N358="nulová",J358,0)</f>
        <v>0</v>
      </c>
      <c r="BJ358" s="16" t="s">
        <v>88</v>
      </c>
      <c r="BK358" s="237">
        <f>ROUND(I358*H358,0)</f>
        <v>0</v>
      </c>
      <c r="BL358" s="16" t="s">
        <v>160</v>
      </c>
      <c r="BM358" s="236" t="s">
        <v>1593</v>
      </c>
    </row>
    <row r="359" s="2" customFormat="1" ht="24.15" customHeight="1">
      <c r="A359" s="37"/>
      <c r="B359" s="38"/>
      <c r="C359" s="225" t="s">
        <v>586</v>
      </c>
      <c r="D359" s="225" t="s">
        <v>155</v>
      </c>
      <c r="E359" s="226" t="s">
        <v>591</v>
      </c>
      <c r="F359" s="227" t="s">
        <v>592</v>
      </c>
      <c r="G359" s="228" t="s">
        <v>583</v>
      </c>
      <c r="H359" s="229">
        <v>72</v>
      </c>
      <c r="I359" s="230"/>
      <c r="J359" s="231">
        <f>ROUND(I359*H359,0)</f>
        <v>0</v>
      </c>
      <c r="K359" s="227" t="s">
        <v>159</v>
      </c>
      <c r="L359" s="43"/>
      <c r="M359" s="232" t="s">
        <v>1</v>
      </c>
      <c r="N359" s="233" t="s">
        <v>44</v>
      </c>
      <c r="O359" s="90"/>
      <c r="P359" s="234">
        <f>O359*H359</f>
        <v>0</v>
      </c>
      <c r="Q359" s="234">
        <v>0</v>
      </c>
      <c r="R359" s="234">
        <f>Q359*H359</f>
        <v>0</v>
      </c>
      <c r="S359" s="234">
        <v>0</v>
      </c>
      <c r="T359" s="23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6" t="s">
        <v>160</v>
      </c>
      <c r="AT359" s="236" t="s">
        <v>155</v>
      </c>
      <c r="AU359" s="236" t="s">
        <v>88</v>
      </c>
      <c r="AY359" s="16" t="s">
        <v>153</v>
      </c>
      <c r="BE359" s="237">
        <f>IF(N359="základní",J359,0)</f>
        <v>0</v>
      </c>
      <c r="BF359" s="237">
        <f>IF(N359="snížená",J359,0)</f>
        <v>0</v>
      </c>
      <c r="BG359" s="237">
        <f>IF(N359="zákl. přenesená",J359,0)</f>
        <v>0</v>
      </c>
      <c r="BH359" s="237">
        <f>IF(N359="sníž. přenesená",J359,0)</f>
        <v>0</v>
      </c>
      <c r="BI359" s="237">
        <f>IF(N359="nulová",J359,0)</f>
        <v>0</v>
      </c>
      <c r="BJ359" s="16" t="s">
        <v>88</v>
      </c>
      <c r="BK359" s="237">
        <f>ROUND(I359*H359,0)</f>
        <v>0</v>
      </c>
      <c r="BL359" s="16" t="s">
        <v>160</v>
      </c>
      <c r="BM359" s="236" t="s">
        <v>1594</v>
      </c>
    </row>
    <row r="360" s="13" customFormat="1">
      <c r="A360" s="13"/>
      <c r="B360" s="238"/>
      <c r="C360" s="239"/>
      <c r="D360" s="240" t="s">
        <v>162</v>
      </c>
      <c r="E360" s="241" t="s">
        <v>1</v>
      </c>
      <c r="F360" s="242" t="s">
        <v>1592</v>
      </c>
      <c r="G360" s="239"/>
      <c r="H360" s="243">
        <v>72</v>
      </c>
      <c r="I360" s="244"/>
      <c r="J360" s="239"/>
      <c r="K360" s="239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162</v>
      </c>
      <c r="AU360" s="249" t="s">
        <v>88</v>
      </c>
      <c r="AV360" s="13" t="s">
        <v>88</v>
      </c>
      <c r="AW360" s="13" t="s">
        <v>33</v>
      </c>
      <c r="AX360" s="13" t="s">
        <v>78</v>
      </c>
      <c r="AY360" s="249" t="s">
        <v>153</v>
      </c>
    </row>
    <row r="361" s="2" customFormat="1" ht="16.5" customHeight="1">
      <c r="A361" s="37"/>
      <c r="B361" s="38"/>
      <c r="C361" s="250" t="s">
        <v>590</v>
      </c>
      <c r="D361" s="250" t="s">
        <v>232</v>
      </c>
      <c r="E361" s="251" t="s">
        <v>595</v>
      </c>
      <c r="F361" s="252" t="s">
        <v>596</v>
      </c>
      <c r="G361" s="253" t="s">
        <v>352</v>
      </c>
      <c r="H361" s="254">
        <v>31.68</v>
      </c>
      <c r="I361" s="255"/>
      <c r="J361" s="256">
        <f>ROUND(I361*H361,0)</f>
        <v>0</v>
      </c>
      <c r="K361" s="252" t="s">
        <v>159</v>
      </c>
      <c r="L361" s="257"/>
      <c r="M361" s="258" t="s">
        <v>1</v>
      </c>
      <c r="N361" s="259" t="s">
        <v>44</v>
      </c>
      <c r="O361" s="90"/>
      <c r="P361" s="234">
        <f>O361*H361</f>
        <v>0</v>
      </c>
      <c r="Q361" s="234">
        <v>0.0013500000000000001</v>
      </c>
      <c r="R361" s="234">
        <f>Q361*H361</f>
        <v>0.042768</v>
      </c>
      <c r="S361" s="234">
        <v>0</v>
      </c>
      <c r="T361" s="23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6" t="s">
        <v>191</v>
      </c>
      <c r="AT361" s="236" t="s">
        <v>232</v>
      </c>
      <c r="AU361" s="236" t="s">
        <v>88</v>
      </c>
      <c r="AY361" s="16" t="s">
        <v>153</v>
      </c>
      <c r="BE361" s="237">
        <f>IF(N361="základní",J361,0)</f>
        <v>0</v>
      </c>
      <c r="BF361" s="237">
        <f>IF(N361="snížená",J361,0)</f>
        <v>0</v>
      </c>
      <c r="BG361" s="237">
        <f>IF(N361="zákl. přenesená",J361,0)</f>
        <v>0</v>
      </c>
      <c r="BH361" s="237">
        <f>IF(N361="sníž. přenesená",J361,0)</f>
        <v>0</v>
      </c>
      <c r="BI361" s="237">
        <f>IF(N361="nulová",J361,0)</f>
        <v>0</v>
      </c>
      <c r="BJ361" s="16" t="s">
        <v>88</v>
      </c>
      <c r="BK361" s="237">
        <f>ROUND(I361*H361,0)</f>
        <v>0</v>
      </c>
      <c r="BL361" s="16" t="s">
        <v>160</v>
      </c>
      <c r="BM361" s="236" t="s">
        <v>1595</v>
      </c>
    </row>
    <row r="362" s="13" customFormat="1">
      <c r="A362" s="13"/>
      <c r="B362" s="238"/>
      <c r="C362" s="239"/>
      <c r="D362" s="240" t="s">
        <v>162</v>
      </c>
      <c r="E362" s="241" t="s">
        <v>1</v>
      </c>
      <c r="F362" s="242" t="s">
        <v>1596</v>
      </c>
      <c r="G362" s="239"/>
      <c r="H362" s="243">
        <v>31.68</v>
      </c>
      <c r="I362" s="244"/>
      <c r="J362" s="239"/>
      <c r="K362" s="239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162</v>
      </c>
      <c r="AU362" s="249" t="s">
        <v>88</v>
      </c>
      <c r="AV362" s="13" t="s">
        <v>88</v>
      </c>
      <c r="AW362" s="13" t="s">
        <v>33</v>
      </c>
      <c r="AX362" s="13" t="s">
        <v>78</v>
      </c>
      <c r="AY362" s="249" t="s">
        <v>153</v>
      </c>
    </row>
    <row r="363" s="12" customFormat="1" ht="22.8" customHeight="1">
      <c r="A363" s="12"/>
      <c r="B363" s="209"/>
      <c r="C363" s="210"/>
      <c r="D363" s="211" t="s">
        <v>77</v>
      </c>
      <c r="E363" s="223" t="s">
        <v>197</v>
      </c>
      <c r="F363" s="223" t="s">
        <v>599</v>
      </c>
      <c r="G363" s="210"/>
      <c r="H363" s="210"/>
      <c r="I363" s="213"/>
      <c r="J363" s="224">
        <f>BK363</f>
        <v>0</v>
      </c>
      <c r="K363" s="210"/>
      <c r="L363" s="215"/>
      <c r="M363" s="216"/>
      <c r="N363" s="217"/>
      <c r="O363" s="217"/>
      <c r="P363" s="218">
        <f>SUM(P364:P410)</f>
        <v>0</v>
      </c>
      <c r="Q363" s="217"/>
      <c r="R363" s="218">
        <f>SUM(R364:R410)</f>
        <v>1.9888798000000001</v>
      </c>
      <c r="S363" s="217"/>
      <c r="T363" s="219">
        <f>SUM(T364:T410)</f>
        <v>1.9425600000000001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0" t="s">
        <v>8</v>
      </c>
      <c r="AT363" s="221" t="s">
        <v>77</v>
      </c>
      <c r="AU363" s="221" t="s">
        <v>8</v>
      </c>
      <c r="AY363" s="220" t="s">
        <v>153</v>
      </c>
      <c r="BK363" s="222">
        <f>SUM(BK364:BK410)</f>
        <v>0</v>
      </c>
    </row>
    <row r="364" s="2" customFormat="1" ht="33" customHeight="1">
      <c r="A364" s="37"/>
      <c r="B364" s="38"/>
      <c r="C364" s="225" t="s">
        <v>594</v>
      </c>
      <c r="D364" s="225" t="s">
        <v>155</v>
      </c>
      <c r="E364" s="226" t="s">
        <v>1597</v>
      </c>
      <c r="F364" s="227" t="s">
        <v>1598</v>
      </c>
      <c r="G364" s="228" t="s">
        <v>158</v>
      </c>
      <c r="H364" s="229">
        <v>1869.771</v>
      </c>
      <c r="I364" s="230"/>
      <c r="J364" s="231">
        <f>ROUND(I364*H364,0)</f>
        <v>0</v>
      </c>
      <c r="K364" s="227" t="s">
        <v>159</v>
      </c>
      <c r="L364" s="43"/>
      <c r="M364" s="232" t="s">
        <v>1</v>
      </c>
      <c r="N364" s="233" t="s">
        <v>44</v>
      </c>
      <c r="O364" s="90"/>
      <c r="P364" s="234">
        <f>O364*H364</f>
        <v>0</v>
      </c>
      <c r="Q364" s="234">
        <v>0</v>
      </c>
      <c r="R364" s="234">
        <f>Q364*H364</f>
        <v>0</v>
      </c>
      <c r="S364" s="234">
        <v>0</v>
      </c>
      <c r="T364" s="23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6" t="s">
        <v>160</v>
      </c>
      <c r="AT364" s="236" t="s">
        <v>155</v>
      </c>
      <c r="AU364" s="236" t="s">
        <v>88</v>
      </c>
      <c r="AY364" s="16" t="s">
        <v>153</v>
      </c>
      <c r="BE364" s="237">
        <f>IF(N364="základní",J364,0)</f>
        <v>0</v>
      </c>
      <c r="BF364" s="237">
        <f>IF(N364="snížená",J364,0)</f>
        <v>0</v>
      </c>
      <c r="BG364" s="237">
        <f>IF(N364="zákl. přenesená",J364,0)</f>
        <v>0</v>
      </c>
      <c r="BH364" s="237">
        <f>IF(N364="sníž. přenesená",J364,0)</f>
        <v>0</v>
      </c>
      <c r="BI364" s="237">
        <f>IF(N364="nulová",J364,0)</f>
        <v>0</v>
      </c>
      <c r="BJ364" s="16" t="s">
        <v>88</v>
      </c>
      <c r="BK364" s="237">
        <f>ROUND(I364*H364,0)</f>
        <v>0</v>
      </c>
      <c r="BL364" s="16" t="s">
        <v>160</v>
      </c>
      <c r="BM364" s="236" t="s">
        <v>1599</v>
      </c>
    </row>
    <row r="365" s="13" customFormat="1">
      <c r="A365" s="13"/>
      <c r="B365" s="238"/>
      <c r="C365" s="239"/>
      <c r="D365" s="240" t="s">
        <v>162</v>
      </c>
      <c r="E365" s="241" t="s">
        <v>1</v>
      </c>
      <c r="F365" s="242" t="s">
        <v>1600</v>
      </c>
      <c r="G365" s="239"/>
      <c r="H365" s="243">
        <v>1869.771</v>
      </c>
      <c r="I365" s="244"/>
      <c r="J365" s="239"/>
      <c r="K365" s="239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162</v>
      </c>
      <c r="AU365" s="249" t="s">
        <v>88</v>
      </c>
      <c r="AV365" s="13" t="s">
        <v>88</v>
      </c>
      <c r="AW365" s="13" t="s">
        <v>33</v>
      </c>
      <c r="AX365" s="13" t="s">
        <v>78</v>
      </c>
      <c r="AY365" s="249" t="s">
        <v>153</v>
      </c>
    </row>
    <row r="366" s="2" customFormat="1" ht="33" customHeight="1">
      <c r="A366" s="37"/>
      <c r="B366" s="38"/>
      <c r="C366" s="225" t="s">
        <v>600</v>
      </c>
      <c r="D366" s="225" t="s">
        <v>155</v>
      </c>
      <c r="E366" s="226" t="s">
        <v>1601</v>
      </c>
      <c r="F366" s="227" t="s">
        <v>1602</v>
      </c>
      <c r="G366" s="228" t="s">
        <v>158</v>
      </c>
      <c r="H366" s="229">
        <v>170149.16099999999</v>
      </c>
      <c r="I366" s="230"/>
      <c r="J366" s="231">
        <f>ROUND(I366*H366,0)</f>
        <v>0</v>
      </c>
      <c r="K366" s="227" t="s">
        <v>159</v>
      </c>
      <c r="L366" s="43"/>
      <c r="M366" s="232" t="s">
        <v>1</v>
      </c>
      <c r="N366" s="233" t="s">
        <v>44</v>
      </c>
      <c r="O366" s="90"/>
      <c r="P366" s="234">
        <f>O366*H366</f>
        <v>0</v>
      </c>
      <c r="Q366" s="234">
        <v>0</v>
      </c>
      <c r="R366" s="234">
        <f>Q366*H366</f>
        <v>0</v>
      </c>
      <c r="S366" s="234">
        <v>0</v>
      </c>
      <c r="T366" s="23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6" t="s">
        <v>160</v>
      </c>
      <c r="AT366" s="236" t="s">
        <v>155</v>
      </c>
      <c r="AU366" s="236" t="s">
        <v>88</v>
      </c>
      <c r="AY366" s="16" t="s">
        <v>153</v>
      </c>
      <c r="BE366" s="237">
        <f>IF(N366="základní",J366,0)</f>
        <v>0</v>
      </c>
      <c r="BF366" s="237">
        <f>IF(N366="snížená",J366,0)</f>
        <v>0</v>
      </c>
      <c r="BG366" s="237">
        <f>IF(N366="zákl. přenesená",J366,0)</f>
        <v>0</v>
      </c>
      <c r="BH366" s="237">
        <f>IF(N366="sníž. přenesená",J366,0)</f>
        <v>0</v>
      </c>
      <c r="BI366" s="237">
        <f>IF(N366="nulová",J366,0)</f>
        <v>0</v>
      </c>
      <c r="BJ366" s="16" t="s">
        <v>88</v>
      </c>
      <c r="BK366" s="237">
        <f>ROUND(I366*H366,0)</f>
        <v>0</v>
      </c>
      <c r="BL366" s="16" t="s">
        <v>160</v>
      </c>
      <c r="BM366" s="236" t="s">
        <v>1603</v>
      </c>
    </row>
    <row r="367" s="13" customFormat="1">
      <c r="A367" s="13"/>
      <c r="B367" s="238"/>
      <c r="C367" s="239"/>
      <c r="D367" s="240" t="s">
        <v>162</v>
      </c>
      <c r="E367" s="241" t="s">
        <v>1</v>
      </c>
      <c r="F367" s="242" t="s">
        <v>1604</v>
      </c>
      <c r="G367" s="239"/>
      <c r="H367" s="243">
        <v>170149.16099999999</v>
      </c>
      <c r="I367" s="244"/>
      <c r="J367" s="239"/>
      <c r="K367" s="239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162</v>
      </c>
      <c r="AU367" s="249" t="s">
        <v>88</v>
      </c>
      <c r="AV367" s="13" t="s">
        <v>88</v>
      </c>
      <c r="AW367" s="13" t="s">
        <v>33</v>
      </c>
      <c r="AX367" s="13" t="s">
        <v>78</v>
      </c>
      <c r="AY367" s="249" t="s">
        <v>153</v>
      </c>
    </row>
    <row r="368" s="2" customFormat="1" ht="37.8" customHeight="1">
      <c r="A368" s="37"/>
      <c r="B368" s="38"/>
      <c r="C368" s="225" t="s">
        <v>605</v>
      </c>
      <c r="D368" s="225" t="s">
        <v>155</v>
      </c>
      <c r="E368" s="226" t="s">
        <v>1605</v>
      </c>
      <c r="F368" s="227" t="s">
        <v>1606</v>
      </c>
      <c r="G368" s="228" t="s">
        <v>158</v>
      </c>
      <c r="H368" s="229">
        <v>1869.771</v>
      </c>
      <c r="I368" s="230"/>
      <c r="J368" s="231">
        <f>ROUND(I368*H368,0)</f>
        <v>0</v>
      </c>
      <c r="K368" s="227" t="s">
        <v>159</v>
      </c>
      <c r="L368" s="43"/>
      <c r="M368" s="232" t="s">
        <v>1</v>
      </c>
      <c r="N368" s="233" t="s">
        <v>44</v>
      </c>
      <c r="O368" s="90"/>
      <c r="P368" s="234">
        <f>O368*H368</f>
        <v>0</v>
      </c>
      <c r="Q368" s="234">
        <v>0</v>
      </c>
      <c r="R368" s="234">
        <f>Q368*H368</f>
        <v>0</v>
      </c>
      <c r="S368" s="234">
        <v>0</v>
      </c>
      <c r="T368" s="23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6" t="s">
        <v>160</v>
      </c>
      <c r="AT368" s="236" t="s">
        <v>155</v>
      </c>
      <c r="AU368" s="236" t="s">
        <v>88</v>
      </c>
      <c r="AY368" s="16" t="s">
        <v>153</v>
      </c>
      <c r="BE368" s="237">
        <f>IF(N368="základní",J368,0)</f>
        <v>0</v>
      </c>
      <c r="BF368" s="237">
        <f>IF(N368="snížená",J368,0)</f>
        <v>0</v>
      </c>
      <c r="BG368" s="237">
        <f>IF(N368="zákl. přenesená",J368,0)</f>
        <v>0</v>
      </c>
      <c r="BH368" s="237">
        <f>IF(N368="sníž. přenesená",J368,0)</f>
        <v>0</v>
      </c>
      <c r="BI368" s="237">
        <f>IF(N368="nulová",J368,0)</f>
        <v>0</v>
      </c>
      <c r="BJ368" s="16" t="s">
        <v>88</v>
      </c>
      <c r="BK368" s="237">
        <f>ROUND(I368*H368,0)</f>
        <v>0</v>
      </c>
      <c r="BL368" s="16" t="s">
        <v>160</v>
      </c>
      <c r="BM368" s="236" t="s">
        <v>1607</v>
      </c>
    </row>
    <row r="369" s="2" customFormat="1" ht="24.15" customHeight="1">
      <c r="A369" s="37"/>
      <c r="B369" s="38"/>
      <c r="C369" s="225" t="s">
        <v>610</v>
      </c>
      <c r="D369" s="225" t="s">
        <v>155</v>
      </c>
      <c r="E369" s="226" t="s">
        <v>620</v>
      </c>
      <c r="F369" s="227" t="s">
        <v>621</v>
      </c>
      <c r="G369" s="228" t="s">
        <v>352</v>
      </c>
      <c r="H369" s="229">
        <v>934.88599999999997</v>
      </c>
      <c r="I369" s="230"/>
      <c r="J369" s="231">
        <f>ROUND(I369*H369,0)</f>
        <v>0</v>
      </c>
      <c r="K369" s="227" t="s">
        <v>159</v>
      </c>
      <c r="L369" s="43"/>
      <c r="M369" s="232" t="s">
        <v>1</v>
      </c>
      <c r="N369" s="233" t="s">
        <v>44</v>
      </c>
      <c r="O369" s="90"/>
      <c r="P369" s="234">
        <f>O369*H369</f>
        <v>0</v>
      </c>
      <c r="Q369" s="234">
        <v>0</v>
      </c>
      <c r="R369" s="234">
        <f>Q369*H369</f>
        <v>0</v>
      </c>
      <c r="S369" s="234">
        <v>0</v>
      </c>
      <c r="T369" s="23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36" t="s">
        <v>160</v>
      </c>
      <c r="AT369" s="236" t="s">
        <v>155</v>
      </c>
      <c r="AU369" s="236" t="s">
        <v>88</v>
      </c>
      <c r="AY369" s="16" t="s">
        <v>153</v>
      </c>
      <c r="BE369" s="237">
        <f>IF(N369="základní",J369,0)</f>
        <v>0</v>
      </c>
      <c r="BF369" s="237">
        <f>IF(N369="snížená",J369,0)</f>
        <v>0</v>
      </c>
      <c r="BG369" s="237">
        <f>IF(N369="zákl. přenesená",J369,0)</f>
        <v>0</v>
      </c>
      <c r="BH369" s="237">
        <f>IF(N369="sníž. přenesená",J369,0)</f>
        <v>0</v>
      </c>
      <c r="BI369" s="237">
        <f>IF(N369="nulová",J369,0)</f>
        <v>0</v>
      </c>
      <c r="BJ369" s="16" t="s">
        <v>88</v>
      </c>
      <c r="BK369" s="237">
        <f>ROUND(I369*H369,0)</f>
        <v>0</v>
      </c>
      <c r="BL369" s="16" t="s">
        <v>160</v>
      </c>
      <c r="BM369" s="236" t="s">
        <v>1608</v>
      </c>
    </row>
    <row r="370" s="13" customFormat="1">
      <c r="A370" s="13"/>
      <c r="B370" s="238"/>
      <c r="C370" s="239"/>
      <c r="D370" s="240" t="s">
        <v>162</v>
      </c>
      <c r="E370" s="241" t="s">
        <v>1</v>
      </c>
      <c r="F370" s="242" t="s">
        <v>1609</v>
      </c>
      <c r="G370" s="239"/>
      <c r="H370" s="243">
        <v>934.88599999999997</v>
      </c>
      <c r="I370" s="244"/>
      <c r="J370" s="239"/>
      <c r="K370" s="239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162</v>
      </c>
      <c r="AU370" s="249" t="s">
        <v>88</v>
      </c>
      <c r="AV370" s="13" t="s">
        <v>88</v>
      </c>
      <c r="AW370" s="13" t="s">
        <v>33</v>
      </c>
      <c r="AX370" s="13" t="s">
        <v>78</v>
      </c>
      <c r="AY370" s="249" t="s">
        <v>153</v>
      </c>
    </row>
    <row r="371" s="2" customFormat="1" ht="33" customHeight="1">
      <c r="A371" s="37"/>
      <c r="B371" s="38"/>
      <c r="C371" s="225" t="s">
        <v>615</v>
      </c>
      <c r="D371" s="225" t="s">
        <v>155</v>
      </c>
      <c r="E371" s="226" t="s">
        <v>625</v>
      </c>
      <c r="F371" s="227" t="s">
        <v>626</v>
      </c>
      <c r="G371" s="228" t="s">
        <v>352</v>
      </c>
      <c r="H371" s="229">
        <v>57028.046000000002</v>
      </c>
      <c r="I371" s="230"/>
      <c r="J371" s="231">
        <f>ROUND(I371*H371,0)</f>
        <v>0</v>
      </c>
      <c r="K371" s="227" t="s">
        <v>159</v>
      </c>
      <c r="L371" s="43"/>
      <c r="M371" s="232" t="s">
        <v>1</v>
      </c>
      <c r="N371" s="233" t="s">
        <v>44</v>
      </c>
      <c r="O371" s="90"/>
      <c r="P371" s="234">
        <f>O371*H371</f>
        <v>0</v>
      </c>
      <c r="Q371" s="234">
        <v>0</v>
      </c>
      <c r="R371" s="234">
        <f>Q371*H371</f>
        <v>0</v>
      </c>
      <c r="S371" s="234">
        <v>0</v>
      </c>
      <c r="T371" s="23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6" t="s">
        <v>160</v>
      </c>
      <c r="AT371" s="236" t="s">
        <v>155</v>
      </c>
      <c r="AU371" s="236" t="s">
        <v>88</v>
      </c>
      <c r="AY371" s="16" t="s">
        <v>153</v>
      </c>
      <c r="BE371" s="237">
        <f>IF(N371="základní",J371,0)</f>
        <v>0</v>
      </c>
      <c r="BF371" s="237">
        <f>IF(N371="snížená",J371,0)</f>
        <v>0</v>
      </c>
      <c r="BG371" s="237">
        <f>IF(N371="zákl. přenesená",J371,0)</f>
        <v>0</v>
      </c>
      <c r="BH371" s="237">
        <f>IF(N371="sníž. přenesená",J371,0)</f>
        <v>0</v>
      </c>
      <c r="BI371" s="237">
        <f>IF(N371="nulová",J371,0)</f>
        <v>0</v>
      </c>
      <c r="BJ371" s="16" t="s">
        <v>88</v>
      </c>
      <c r="BK371" s="237">
        <f>ROUND(I371*H371,0)</f>
        <v>0</v>
      </c>
      <c r="BL371" s="16" t="s">
        <v>160</v>
      </c>
      <c r="BM371" s="236" t="s">
        <v>1610</v>
      </c>
    </row>
    <row r="372" s="13" customFormat="1">
      <c r="A372" s="13"/>
      <c r="B372" s="238"/>
      <c r="C372" s="239"/>
      <c r="D372" s="240" t="s">
        <v>162</v>
      </c>
      <c r="E372" s="241" t="s">
        <v>1</v>
      </c>
      <c r="F372" s="242" t="s">
        <v>1611</v>
      </c>
      <c r="G372" s="239"/>
      <c r="H372" s="243">
        <v>57028.046000000002</v>
      </c>
      <c r="I372" s="244"/>
      <c r="J372" s="239"/>
      <c r="K372" s="239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162</v>
      </c>
      <c r="AU372" s="249" t="s">
        <v>88</v>
      </c>
      <c r="AV372" s="13" t="s">
        <v>88</v>
      </c>
      <c r="AW372" s="13" t="s">
        <v>33</v>
      </c>
      <c r="AX372" s="13" t="s">
        <v>78</v>
      </c>
      <c r="AY372" s="249" t="s">
        <v>153</v>
      </c>
    </row>
    <row r="373" s="2" customFormat="1" ht="33" customHeight="1">
      <c r="A373" s="37"/>
      <c r="B373" s="38"/>
      <c r="C373" s="225" t="s">
        <v>619</v>
      </c>
      <c r="D373" s="225" t="s">
        <v>155</v>
      </c>
      <c r="E373" s="226" t="s">
        <v>630</v>
      </c>
      <c r="F373" s="227" t="s">
        <v>631</v>
      </c>
      <c r="G373" s="228" t="s">
        <v>352</v>
      </c>
      <c r="H373" s="229">
        <v>934.04600000000005</v>
      </c>
      <c r="I373" s="230"/>
      <c r="J373" s="231">
        <f>ROUND(I373*H373,0)</f>
        <v>0</v>
      </c>
      <c r="K373" s="227" t="s">
        <v>159</v>
      </c>
      <c r="L373" s="43"/>
      <c r="M373" s="232" t="s">
        <v>1</v>
      </c>
      <c r="N373" s="233" t="s">
        <v>44</v>
      </c>
      <c r="O373" s="90"/>
      <c r="P373" s="234">
        <f>O373*H373</f>
        <v>0</v>
      </c>
      <c r="Q373" s="234">
        <v>0</v>
      </c>
      <c r="R373" s="234">
        <f>Q373*H373</f>
        <v>0</v>
      </c>
      <c r="S373" s="234">
        <v>0</v>
      </c>
      <c r="T373" s="23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6" t="s">
        <v>160</v>
      </c>
      <c r="AT373" s="236" t="s">
        <v>155</v>
      </c>
      <c r="AU373" s="236" t="s">
        <v>88</v>
      </c>
      <c r="AY373" s="16" t="s">
        <v>153</v>
      </c>
      <c r="BE373" s="237">
        <f>IF(N373="základní",J373,0)</f>
        <v>0</v>
      </c>
      <c r="BF373" s="237">
        <f>IF(N373="snížená",J373,0)</f>
        <v>0</v>
      </c>
      <c r="BG373" s="237">
        <f>IF(N373="zákl. přenesená",J373,0)</f>
        <v>0</v>
      </c>
      <c r="BH373" s="237">
        <f>IF(N373="sníž. přenesená",J373,0)</f>
        <v>0</v>
      </c>
      <c r="BI373" s="237">
        <f>IF(N373="nulová",J373,0)</f>
        <v>0</v>
      </c>
      <c r="BJ373" s="16" t="s">
        <v>88</v>
      </c>
      <c r="BK373" s="237">
        <f>ROUND(I373*H373,0)</f>
        <v>0</v>
      </c>
      <c r="BL373" s="16" t="s">
        <v>160</v>
      </c>
      <c r="BM373" s="236" t="s">
        <v>1612</v>
      </c>
    </row>
    <row r="374" s="2" customFormat="1" ht="16.5" customHeight="1">
      <c r="A374" s="37"/>
      <c r="B374" s="38"/>
      <c r="C374" s="225" t="s">
        <v>624</v>
      </c>
      <c r="D374" s="225" t="s">
        <v>155</v>
      </c>
      <c r="E374" s="226" t="s">
        <v>634</v>
      </c>
      <c r="F374" s="227" t="s">
        <v>635</v>
      </c>
      <c r="G374" s="228" t="s">
        <v>158</v>
      </c>
      <c r="H374" s="229">
        <v>1869.771</v>
      </c>
      <c r="I374" s="230"/>
      <c r="J374" s="231">
        <f>ROUND(I374*H374,0)</f>
        <v>0</v>
      </c>
      <c r="K374" s="227" t="s">
        <v>159</v>
      </c>
      <c r="L374" s="43"/>
      <c r="M374" s="232" t="s">
        <v>1</v>
      </c>
      <c r="N374" s="233" t="s">
        <v>44</v>
      </c>
      <c r="O374" s="90"/>
      <c r="P374" s="234">
        <f>O374*H374</f>
        <v>0</v>
      </c>
      <c r="Q374" s="234">
        <v>0</v>
      </c>
      <c r="R374" s="234">
        <f>Q374*H374</f>
        <v>0</v>
      </c>
      <c r="S374" s="234">
        <v>0</v>
      </c>
      <c r="T374" s="23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6" t="s">
        <v>160</v>
      </c>
      <c r="AT374" s="236" t="s">
        <v>155</v>
      </c>
      <c r="AU374" s="236" t="s">
        <v>88</v>
      </c>
      <c r="AY374" s="16" t="s">
        <v>153</v>
      </c>
      <c r="BE374" s="237">
        <f>IF(N374="základní",J374,0)</f>
        <v>0</v>
      </c>
      <c r="BF374" s="237">
        <f>IF(N374="snížená",J374,0)</f>
        <v>0</v>
      </c>
      <c r="BG374" s="237">
        <f>IF(N374="zákl. přenesená",J374,0)</f>
        <v>0</v>
      </c>
      <c r="BH374" s="237">
        <f>IF(N374="sníž. přenesená",J374,0)</f>
        <v>0</v>
      </c>
      <c r="BI374" s="237">
        <f>IF(N374="nulová",J374,0)</f>
        <v>0</v>
      </c>
      <c r="BJ374" s="16" t="s">
        <v>88</v>
      </c>
      <c r="BK374" s="237">
        <f>ROUND(I374*H374,0)</f>
        <v>0</v>
      </c>
      <c r="BL374" s="16" t="s">
        <v>160</v>
      </c>
      <c r="BM374" s="236" t="s">
        <v>1613</v>
      </c>
    </row>
    <row r="375" s="2" customFormat="1" ht="21.75" customHeight="1">
      <c r="A375" s="37"/>
      <c r="B375" s="38"/>
      <c r="C375" s="225" t="s">
        <v>629</v>
      </c>
      <c r="D375" s="225" t="s">
        <v>155</v>
      </c>
      <c r="E375" s="226" t="s">
        <v>638</v>
      </c>
      <c r="F375" s="227" t="s">
        <v>639</v>
      </c>
      <c r="G375" s="228" t="s">
        <v>158</v>
      </c>
      <c r="H375" s="229">
        <v>170149.16099999999</v>
      </c>
      <c r="I375" s="230"/>
      <c r="J375" s="231">
        <f>ROUND(I375*H375,0)</f>
        <v>0</v>
      </c>
      <c r="K375" s="227" t="s">
        <v>159</v>
      </c>
      <c r="L375" s="43"/>
      <c r="M375" s="232" t="s">
        <v>1</v>
      </c>
      <c r="N375" s="233" t="s">
        <v>44</v>
      </c>
      <c r="O375" s="90"/>
      <c r="P375" s="234">
        <f>O375*H375</f>
        <v>0</v>
      </c>
      <c r="Q375" s="234">
        <v>0</v>
      </c>
      <c r="R375" s="234">
        <f>Q375*H375</f>
        <v>0</v>
      </c>
      <c r="S375" s="234">
        <v>0</v>
      </c>
      <c r="T375" s="23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6" t="s">
        <v>160</v>
      </c>
      <c r="AT375" s="236" t="s">
        <v>155</v>
      </c>
      <c r="AU375" s="236" t="s">
        <v>88</v>
      </c>
      <c r="AY375" s="16" t="s">
        <v>153</v>
      </c>
      <c r="BE375" s="237">
        <f>IF(N375="základní",J375,0)</f>
        <v>0</v>
      </c>
      <c r="BF375" s="237">
        <f>IF(N375="snížená",J375,0)</f>
        <v>0</v>
      </c>
      <c r="BG375" s="237">
        <f>IF(N375="zákl. přenesená",J375,0)</f>
        <v>0</v>
      </c>
      <c r="BH375" s="237">
        <f>IF(N375="sníž. přenesená",J375,0)</f>
        <v>0</v>
      </c>
      <c r="BI375" s="237">
        <f>IF(N375="nulová",J375,0)</f>
        <v>0</v>
      </c>
      <c r="BJ375" s="16" t="s">
        <v>88</v>
      </c>
      <c r="BK375" s="237">
        <f>ROUND(I375*H375,0)</f>
        <v>0</v>
      </c>
      <c r="BL375" s="16" t="s">
        <v>160</v>
      </c>
      <c r="BM375" s="236" t="s">
        <v>1614</v>
      </c>
    </row>
    <row r="376" s="2" customFormat="1" ht="21.75" customHeight="1">
      <c r="A376" s="37"/>
      <c r="B376" s="38"/>
      <c r="C376" s="225" t="s">
        <v>633</v>
      </c>
      <c r="D376" s="225" t="s">
        <v>155</v>
      </c>
      <c r="E376" s="226" t="s">
        <v>642</v>
      </c>
      <c r="F376" s="227" t="s">
        <v>643</v>
      </c>
      <c r="G376" s="228" t="s">
        <v>158</v>
      </c>
      <c r="H376" s="229">
        <v>1869.771</v>
      </c>
      <c r="I376" s="230"/>
      <c r="J376" s="231">
        <f>ROUND(I376*H376,0)</f>
        <v>0</v>
      </c>
      <c r="K376" s="227" t="s">
        <v>159</v>
      </c>
      <c r="L376" s="43"/>
      <c r="M376" s="232" t="s">
        <v>1</v>
      </c>
      <c r="N376" s="233" t="s">
        <v>44</v>
      </c>
      <c r="O376" s="90"/>
      <c r="P376" s="234">
        <f>O376*H376</f>
        <v>0</v>
      </c>
      <c r="Q376" s="234">
        <v>0</v>
      </c>
      <c r="R376" s="234">
        <f>Q376*H376</f>
        <v>0</v>
      </c>
      <c r="S376" s="234">
        <v>0</v>
      </c>
      <c r="T376" s="23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6" t="s">
        <v>160</v>
      </c>
      <c r="AT376" s="236" t="s">
        <v>155</v>
      </c>
      <c r="AU376" s="236" t="s">
        <v>88</v>
      </c>
      <c r="AY376" s="16" t="s">
        <v>153</v>
      </c>
      <c r="BE376" s="237">
        <f>IF(N376="základní",J376,0)</f>
        <v>0</v>
      </c>
      <c r="BF376" s="237">
        <f>IF(N376="snížená",J376,0)</f>
        <v>0</v>
      </c>
      <c r="BG376" s="237">
        <f>IF(N376="zákl. přenesená",J376,0)</f>
        <v>0</v>
      </c>
      <c r="BH376" s="237">
        <f>IF(N376="sníž. přenesená",J376,0)</f>
        <v>0</v>
      </c>
      <c r="BI376" s="237">
        <f>IF(N376="nulová",J376,0)</f>
        <v>0</v>
      </c>
      <c r="BJ376" s="16" t="s">
        <v>88</v>
      </c>
      <c r="BK376" s="237">
        <f>ROUND(I376*H376,0)</f>
        <v>0</v>
      </c>
      <c r="BL376" s="16" t="s">
        <v>160</v>
      </c>
      <c r="BM376" s="236" t="s">
        <v>1615</v>
      </c>
    </row>
    <row r="377" s="2" customFormat="1" ht="16.5" customHeight="1">
      <c r="A377" s="37"/>
      <c r="B377" s="38"/>
      <c r="C377" s="225" t="s">
        <v>637</v>
      </c>
      <c r="D377" s="225" t="s">
        <v>155</v>
      </c>
      <c r="E377" s="226" t="s">
        <v>646</v>
      </c>
      <c r="F377" s="227" t="s">
        <v>647</v>
      </c>
      <c r="G377" s="228" t="s">
        <v>352</v>
      </c>
      <c r="H377" s="229">
        <v>10</v>
      </c>
      <c r="I377" s="230"/>
      <c r="J377" s="231">
        <f>ROUND(I377*H377,0)</f>
        <v>0</v>
      </c>
      <c r="K377" s="227" t="s">
        <v>159</v>
      </c>
      <c r="L377" s="43"/>
      <c r="M377" s="232" t="s">
        <v>1</v>
      </c>
      <c r="N377" s="233" t="s">
        <v>44</v>
      </c>
      <c r="O377" s="90"/>
      <c r="P377" s="234">
        <f>O377*H377</f>
        <v>0</v>
      </c>
      <c r="Q377" s="234">
        <v>0</v>
      </c>
      <c r="R377" s="234">
        <f>Q377*H377</f>
        <v>0</v>
      </c>
      <c r="S377" s="234">
        <v>0</v>
      </c>
      <c r="T377" s="23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6" t="s">
        <v>160</v>
      </c>
      <c r="AT377" s="236" t="s">
        <v>155</v>
      </c>
      <c r="AU377" s="236" t="s">
        <v>88</v>
      </c>
      <c r="AY377" s="16" t="s">
        <v>153</v>
      </c>
      <c r="BE377" s="237">
        <f>IF(N377="základní",J377,0)</f>
        <v>0</v>
      </c>
      <c r="BF377" s="237">
        <f>IF(N377="snížená",J377,0)</f>
        <v>0</v>
      </c>
      <c r="BG377" s="237">
        <f>IF(N377="zákl. přenesená",J377,0)</f>
        <v>0</v>
      </c>
      <c r="BH377" s="237">
        <f>IF(N377="sníž. přenesená",J377,0)</f>
        <v>0</v>
      </c>
      <c r="BI377" s="237">
        <f>IF(N377="nulová",J377,0)</f>
        <v>0</v>
      </c>
      <c r="BJ377" s="16" t="s">
        <v>88</v>
      </c>
      <c r="BK377" s="237">
        <f>ROUND(I377*H377,0)</f>
        <v>0</v>
      </c>
      <c r="BL377" s="16" t="s">
        <v>160</v>
      </c>
      <c r="BM377" s="236" t="s">
        <v>1616</v>
      </c>
    </row>
    <row r="378" s="13" customFormat="1">
      <c r="A378" s="13"/>
      <c r="B378" s="238"/>
      <c r="C378" s="239"/>
      <c r="D378" s="240" t="s">
        <v>162</v>
      </c>
      <c r="E378" s="241" t="s">
        <v>1</v>
      </c>
      <c r="F378" s="242" t="s">
        <v>1617</v>
      </c>
      <c r="G378" s="239"/>
      <c r="H378" s="243">
        <v>10</v>
      </c>
      <c r="I378" s="244"/>
      <c r="J378" s="239"/>
      <c r="K378" s="239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162</v>
      </c>
      <c r="AU378" s="249" t="s">
        <v>88</v>
      </c>
      <c r="AV378" s="13" t="s">
        <v>88</v>
      </c>
      <c r="AW378" s="13" t="s">
        <v>33</v>
      </c>
      <c r="AX378" s="13" t="s">
        <v>78</v>
      </c>
      <c r="AY378" s="249" t="s">
        <v>153</v>
      </c>
    </row>
    <row r="379" s="2" customFormat="1" ht="24.15" customHeight="1">
      <c r="A379" s="37"/>
      <c r="B379" s="38"/>
      <c r="C379" s="225" t="s">
        <v>641</v>
      </c>
      <c r="D379" s="225" t="s">
        <v>155</v>
      </c>
      <c r="E379" s="226" t="s">
        <v>651</v>
      </c>
      <c r="F379" s="227" t="s">
        <v>652</v>
      </c>
      <c r="G379" s="228" t="s">
        <v>352</v>
      </c>
      <c r="H379" s="229">
        <v>910</v>
      </c>
      <c r="I379" s="230"/>
      <c r="J379" s="231">
        <f>ROUND(I379*H379,0)</f>
        <v>0</v>
      </c>
      <c r="K379" s="227" t="s">
        <v>159</v>
      </c>
      <c r="L379" s="43"/>
      <c r="M379" s="232" t="s">
        <v>1</v>
      </c>
      <c r="N379" s="233" t="s">
        <v>44</v>
      </c>
      <c r="O379" s="90"/>
      <c r="P379" s="234">
        <f>O379*H379</f>
        <v>0</v>
      </c>
      <c r="Q379" s="234">
        <v>0</v>
      </c>
      <c r="R379" s="234">
        <f>Q379*H379</f>
        <v>0</v>
      </c>
      <c r="S379" s="234">
        <v>0</v>
      </c>
      <c r="T379" s="23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6" t="s">
        <v>160</v>
      </c>
      <c r="AT379" s="236" t="s">
        <v>155</v>
      </c>
      <c r="AU379" s="236" t="s">
        <v>88</v>
      </c>
      <c r="AY379" s="16" t="s">
        <v>153</v>
      </c>
      <c r="BE379" s="237">
        <f>IF(N379="základní",J379,0)</f>
        <v>0</v>
      </c>
      <c r="BF379" s="237">
        <f>IF(N379="snížená",J379,0)</f>
        <v>0</v>
      </c>
      <c r="BG379" s="237">
        <f>IF(N379="zákl. přenesená",J379,0)</f>
        <v>0</v>
      </c>
      <c r="BH379" s="237">
        <f>IF(N379="sníž. přenesená",J379,0)</f>
        <v>0</v>
      </c>
      <c r="BI379" s="237">
        <f>IF(N379="nulová",J379,0)</f>
        <v>0</v>
      </c>
      <c r="BJ379" s="16" t="s">
        <v>88</v>
      </c>
      <c r="BK379" s="237">
        <f>ROUND(I379*H379,0)</f>
        <v>0</v>
      </c>
      <c r="BL379" s="16" t="s">
        <v>160</v>
      </c>
      <c r="BM379" s="236" t="s">
        <v>1618</v>
      </c>
    </row>
    <row r="380" s="13" customFormat="1">
      <c r="A380" s="13"/>
      <c r="B380" s="238"/>
      <c r="C380" s="239"/>
      <c r="D380" s="240" t="s">
        <v>162</v>
      </c>
      <c r="E380" s="241" t="s">
        <v>1</v>
      </c>
      <c r="F380" s="242" t="s">
        <v>1619</v>
      </c>
      <c r="G380" s="239"/>
      <c r="H380" s="243">
        <v>910</v>
      </c>
      <c r="I380" s="244"/>
      <c r="J380" s="239"/>
      <c r="K380" s="239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162</v>
      </c>
      <c r="AU380" s="249" t="s">
        <v>88</v>
      </c>
      <c r="AV380" s="13" t="s">
        <v>88</v>
      </c>
      <c r="AW380" s="13" t="s">
        <v>33</v>
      </c>
      <c r="AX380" s="13" t="s">
        <v>78</v>
      </c>
      <c r="AY380" s="249" t="s">
        <v>153</v>
      </c>
    </row>
    <row r="381" s="2" customFormat="1" ht="16.5" customHeight="1">
      <c r="A381" s="37"/>
      <c r="B381" s="38"/>
      <c r="C381" s="225" t="s">
        <v>645</v>
      </c>
      <c r="D381" s="225" t="s">
        <v>155</v>
      </c>
      <c r="E381" s="226" t="s">
        <v>656</v>
      </c>
      <c r="F381" s="227" t="s">
        <v>657</v>
      </c>
      <c r="G381" s="228" t="s">
        <v>352</v>
      </c>
      <c r="H381" s="229">
        <v>10</v>
      </c>
      <c r="I381" s="230"/>
      <c r="J381" s="231">
        <f>ROUND(I381*H381,0)</f>
        <v>0</v>
      </c>
      <c r="K381" s="227" t="s">
        <v>159</v>
      </c>
      <c r="L381" s="43"/>
      <c r="M381" s="232" t="s">
        <v>1</v>
      </c>
      <c r="N381" s="233" t="s">
        <v>44</v>
      </c>
      <c r="O381" s="90"/>
      <c r="P381" s="234">
        <f>O381*H381</f>
        <v>0</v>
      </c>
      <c r="Q381" s="234">
        <v>0</v>
      </c>
      <c r="R381" s="234">
        <f>Q381*H381</f>
        <v>0</v>
      </c>
      <c r="S381" s="234">
        <v>0</v>
      </c>
      <c r="T381" s="235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6" t="s">
        <v>160</v>
      </c>
      <c r="AT381" s="236" t="s">
        <v>155</v>
      </c>
      <c r="AU381" s="236" t="s">
        <v>88</v>
      </c>
      <c r="AY381" s="16" t="s">
        <v>153</v>
      </c>
      <c r="BE381" s="237">
        <f>IF(N381="základní",J381,0)</f>
        <v>0</v>
      </c>
      <c r="BF381" s="237">
        <f>IF(N381="snížená",J381,0)</f>
        <v>0</v>
      </c>
      <c r="BG381" s="237">
        <f>IF(N381="zákl. přenesená",J381,0)</f>
        <v>0</v>
      </c>
      <c r="BH381" s="237">
        <f>IF(N381="sníž. přenesená",J381,0)</f>
        <v>0</v>
      </c>
      <c r="BI381" s="237">
        <f>IF(N381="nulová",J381,0)</f>
        <v>0</v>
      </c>
      <c r="BJ381" s="16" t="s">
        <v>88</v>
      </c>
      <c r="BK381" s="237">
        <f>ROUND(I381*H381,0)</f>
        <v>0</v>
      </c>
      <c r="BL381" s="16" t="s">
        <v>160</v>
      </c>
      <c r="BM381" s="236" t="s">
        <v>1620</v>
      </c>
    </row>
    <row r="382" s="2" customFormat="1" ht="33" customHeight="1">
      <c r="A382" s="37"/>
      <c r="B382" s="38"/>
      <c r="C382" s="225" t="s">
        <v>650</v>
      </c>
      <c r="D382" s="225" t="s">
        <v>155</v>
      </c>
      <c r="E382" s="226" t="s">
        <v>660</v>
      </c>
      <c r="F382" s="227" t="s">
        <v>661</v>
      </c>
      <c r="G382" s="228" t="s">
        <v>158</v>
      </c>
      <c r="H382" s="229">
        <v>174.46000000000001</v>
      </c>
      <c r="I382" s="230"/>
      <c r="J382" s="231">
        <f>ROUND(I382*H382,0)</f>
        <v>0</v>
      </c>
      <c r="K382" s="227" t="s">
        <v>159</v>
      </c>
      <c r="L382" s="43"/>
      <c r="M382" s="232" t="s">
        <v>1</v>
      </c>
      <c r="N382" s="233" t="s">
        <v>44</v>
      </c>
      <c r="O382" s="90"/>
      <c r="P382" s="234">
        <f>O382*H382</f>
        <v>0</v>
      </c>
      <c r="Q382" s="234">
        <v>0.00012999999999999999</v>
      </c>
      <c r="R382" s="234">
        <f>Q382*H382</f>
        <v>0.0226798</v>
      </c>
      <c r="S382" s="234">
        <v>0</v>
      </c>
      <c r="T382" s="235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6" t="s">
        <v>160</v>
      </c>
      <c r="AT382" s="236" t="s">
        <v>155</v>
      </c>
      <c r="AU382" s="236" t="s">
        <v>88</v>
      </c>
      <c r="AY382" s="16" t="s">
        <v>153</v>
      </c>
      <c r="BE382" s="237">
        <f>IF(N382="základní",J382,0)</f>
        <v>0</v>
      </c>
      <c r="BF382" s="237">
        <f>IF(N382="snížená",J382,0)</f>
        <v>0</v>
      </c>
      <c r="BG382" s="237">
        <f>IF(N382="zákl. přenesená",J382,0)</f>
        <v>0</v>
      </c>
      <c r="BH382" s="237">
        <f>IF(N382="sníž. přenesená",J382,0)</f>
        <v>0</v>
      </c>
      <c r="BI382" s="237">
        <f>IF(N382="nulová",J382,0)</f>
        <v>0</v>
      </c>
      <c r="BJ382" s="16" t="s">
        <v>88</v>
      </c>
      <c r="BK382" s="237">
        <f>ROUND(I382*H382,0)</f>
        <v>0</v>
      </c>
      <c r="BL382" s="16" t="s">
        <v>160</v>
      </c>
      <c r="BM382" s="236" t="s">
        <v>1621</v>
      </c>
    </row>
    <row r="383" s="13" customFormat="1">
      <c r="A383" s="13"/>
      <c r="B383" s="238"/>
      <c r="C383" s="239"/>
      <c r="D383" s="240" t="s">
        <v>162</v>
      </c>
      <c r="E383" s="241" t="s">
        <v>1</v>
      </c>
      <c r="F383" s="242" t="s">
        <v>1436</v>
      </c>
      <c r="G383" s="239"/>
      <c r="H383" s="243">
        <v>6.5999999999999996</v>
      </c>
      <c r="I383" s="244"/>
      <c r="J383" s="239"/>
      <c r="K383" s="239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162</v>
      </c>
      <c r="AU383" s="249" t="s">
        <v>88</v>
      </c>
      <c r="AV383" s="13" t="s">
        <v>88</v>
      </c>
      <c r="AW383" s="13" t="s">
        <v>33</v>
      </c>
      <c r="AX383" s="13" t="s">
        <v>78</v>
      </c>
      <c r="AY383" s="249" t="s">
        <v>153</v>
      </c>
    </row>
    <row r="384" s="13" customFormat="1">
      <c r="A384" s="13"/>
      <c r="B384" s="238"/>
      <c r="C384" s="239"/>
      <c r="D384" s="240" t="s">
        <v>162</v>
      </c>
      <c r="E384" s="241" t="s">
        <v>1</v>
      </c>
      <c r="F384" s="242" t="s">
        <v>1622</v>
      </c>
      <c r="G384" s="239"/>
      <c r="H384" s="243">
        <v>4.4400000000000004</v>
      </c>
      <c r="I384" s="244"/>
      <c r="J384" s="239"/>
      <c r="K384" s="239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162</v>
      </c>
      <c r="AU384" s="249" t="s">
        <v>88</v>
      </c>
      <c r="AV384" s="13" t="s">
        <v>88</v>
      </c>
      <c r="AW384" s="13" t="s">
        <v>33</v>
      </c>
      <c r="AX384" s="13" t="s">
        <v>78</v>
      </c>
      <c r="AY384" s="249" t="s">
        <v>153</v>
      </c>
    </row>
    <row r="385" s="13" customFormat="1">
      <c r="A385" s="13"/>
      <c r="B385" s="238"/>
      <c r="C385" s="239"/>
      <c r="D385" s="240" t="s">
        <v>162</v>
      </c>
      <c r="E385" s="241" t="s">
        <v>1</v>
      </c>
      <c r="F385" s="242" t="s">
        <v>1623</v>
      </c>
      <c r="G385" s="239"/>
      <c r="H385" s="243">
        <v>3.04</v>
      </c>
      <c r="I385" s="244"/>
      <c r="J385" s="239"/>
      <c r="K385" s="239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162</v>
      </c>
      <c r="AU385" s="249" t="s">
        <v>88</v>
      </c>
      <c r="AV385" s="13" t="s">
        <v>88</v>
      </c>
      <c r="AW385" s="13" t="s">
        <v>33</v>
      </c>
      <c r="AX385" s="13" t="s">
        <v>78</v>
      </c>
      <c r="AY385" s="249" t="s">
        <v>153</v>
      </c>
    </row>
    <row r="386" s="13" customFormat="1">
      <c r="A386" s="13"/>
      <c r="B386" s="238"/>
      <c r="C386" s="239"/>
      <c r="D386" s="240" t="s">
        <v>162</v>
      </c>
      <c r="E386" s="241" t="s">
        <v>1</v>
      </c>
      <c r="F386" s="242" t="s">
        <v>1440</v>
      </c>
      <c r="G386" s="239"/>
      <c r="H386" s="243">
        <v>160.38</v>
      </c>
      <c r="I386" s="244"/>
      <c r="J386" s="239"/>
      <c r="K386" s="239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162</v>
      </c>
      <c r="AU386" s="249" t="s">
        <v>88</v>
      </c>
      <c r="AV386" s="13" t="s">
        <v>88</v>
      </c>
      <c r="AW386" s="13" t="s">
        <v>33</v>
      </c>
      <c r="AX386" s="13" t="s">
        <v>78</v>
      </c>
      <c r="AY386" s="249" t="s">
        <v>153</v>
      </c>
    </row>
    <row r="387" s="2" customFormat="1" ht="21.75" customHeight="1">
      <c r="A387" s="37"/>
      <c r="B387" s="38"/>
      <c r="C387" s="225" t="s">
        <v>655</v>
      </c>
      <c r="D387" s="225" t="s">
        <v>155</v>
      </c>
      <c r="E387" s="226" t="s">
        <v>665</v>
      </c>
      <c r="F387" s="227" t="s">
        <v>666</v>
      </c>
      <c r="G387" s="228" t="s">
        <v>583</v>
      </c>
      <c r="H387" s="229">
        <v>4</v>
      </c>
      <c r="I387" s="230"/>
      <c r="J387" s="231">
        <f>ROUND(I387*H387,0)</f>
        <v>0</v>
      </c>
      <c r="K387" s="227" t="s">
        <v>159</v>
      </c>
      <c r="L387" s="43"/>
      <c r="M387" s="232" t="s">
        <v>1</v>
      </c>
      <c r="N387" s="233" t="s">
        <v>44</v>
      </c>
      <c r="O387" s="90"/>
      <c r="P387" s="234">
        <f>O387*H387</f>
        <v>0</v>
      </c>
      <c r="Q387" s="234">
        <v>0.00014999999999999999</v>
      </c>
      <c r="R387" s="234">
        <f>Q387*H387</f>
        <v>0.00059999999999999995</v>
      </c>
      <c r="S387" s="234">
        <v>0</v>
      </c>
      <c r="T387" s="235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36" t="s">
        <v>160</v>
      </c>
      <c r="AT387" s="236" t="s">
        <v>155</v>
      </c>
      <c r="AU387" s="236" t="s">
        <v>88</v>
      </c>
      <c r="AY387" s="16" t="s">
        <v>153</v>
      </c>
      <c r="BE387" s="237">
        <f>IF(N387="základní",J387,0)</f>
        <v>0</v>
      </c>
      <c r="BF387" s="237">
        <f>IF(N387="snížená",J387,0)</f>
        <v>0</v>
      </c>
      <c r="BG387" s="237">
        <f>IF(N387="zákl. přenesená",J387,0)</f>
        <v>0</v>
      </c>
      <c r="BH387" s="237">
        <f>IF(N387="sníž. přenesená",J387,0)</f>
        <v>0</v>
      </c>
      <c r="BI387" s="237">
        <f>IF(N387="nulová",J387,0)</f>
        <v>0</v>
      </c>
      <c r="BJ387" s="16" t="s">
        <v>88</v>
      </c>
      <c r="BK387" s="237">
        <f>ROUND(I387*H387,0)</f>
        <v>0</v>
      </c>
      <c r="BL387" s="16" t="s">
        <v>160</v>
      </c>
      <c r="BM387" s="236" t="s">
        <v>1624</v>
      </c>
    </row>
    <row r="388" s="13" customFormat="1">
      <c r="A388" s="13"/>
      <c r="B388" s="238"/>
      <c r="C388" s="239"/>
      <c r="D388" s="240" t="s">
        <v>162</v>
      </c>
      <c r="E388" s="241" t="s">
        <v>1</v>
      </c>
      <c r="F388" s="242" t="s">
        <v>668</v>
      </c>
      <c r="G388" s="239"/>
      <c r="H388" s="243">
        <v>4</v>
      </c>
      <c r="I388" s="244"/>
      <c r="J388" s="239"/>
      <c r="K388" s="239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162</v>
      </c>
      <c r="AU388" s="249" t="s">
        <v>88</v>
      </c>
      <c r="AV388" s="13" t="s">
        <v>88</v>
      </c>
      <c r="AW388" s="13" t="s">
        <v>33</v>
      </c>
      <c r="AX388" s="13" t="s">
        <v>78</v>
      </c>
      <c r="AY388" s="249" t="s">
        <v>153</v>
      </c>
    </row>
    <row r="389" s="2" customFormat="1" ht="24.15" customHeight="1">
      <c r="A389" s="37"/>
      <c r="B389" s="38"/>
      <c r="C389" s="225" t="s">
        <v>659</v>
      </c>
      <c r="D389" s="225" t="s">
        <v>155</v>
      </c>
      <c r="E389" s="226" t="s">
        <v>670</v>
      </c>
      <c r="F389" s="227" t="s">
        <v>671</v>
      </c>
      <c r="G389" s="228" t="s">
        <v>583</v>
      </c>
      <c r="H389" s="229">
        <v>16</v>
      </c>
      <c r="I389" s="230"/>
      <c r="J389" s="231">
        <f>ROUND(I389*H389,0)</f>
        <v>0</v>
      </c>
      <c r="K389" s="227" t="s">
        <v>159</v>
      </c>
      <c r="L389" s="43"/>
      <c r="M389" s="232" t="s">
        <v>1</v>
      </c>
      <c r="N389" s="233" t="s">
        <v>44</v>
      </c>
      <c r="O389" s="90"/>
      <c r="P389" s="234">
        <f>O389*H389</f>
        <v>0</v>
      </c>
      <c r="Q389" s="234">
        <v>1.0000000000000001E-05</v>
      </c>
      <c r="R389" s="234">
        <f>Q389*H389</f>
        <v>0.00016000000000000001</v>
      </c>
      <c r="S389" s="234">
        <v>0</v>
      </c>
      <c r="T389" s="235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36" t="s">
        <v>160</v>
      </c>
      <c r="AT389" s="236" t="s">
        <v>155</v>
      </c>
      <c r="AU389" s="236" t="s">
        <v>88</v>
      </c>
      <c r="AY389" s="16" t="s">
        <v>153</v>
      </c>
      <c r="BE389" s="237">
        <f>IF(N389="základní",J389,0)</f>
        <v>0</v>
      </c>
      <c r="BF389" s="237">
        <f>IF(N389="snížená",J389,0)</f>
        <v>0</v>
      </c>
      <c r="BG389" s="237">
        <f>IF(N389="zákl. přenesená",J389,0)</f>
        <v>0</v>
      </c>
      <c r="BH389" s="237">
        <f>IF(N389="sníž. přenesená",J389,0)</f>
        <v>0</v>
      </c>
      <c r="BI389" s="237">
        <f>IF(N389="nulová",J389,0)</f>
        <v>0</v>
      </c>
      <c r="BJ389" s="16" t="s">
        <v>88</v>
      </c>
      <c r="BK389" s="237">
        <f>ROUND(I389*H389,0)</f>
        <v>0</v>
      </c>
      <c r="BL389" s="16" t="s">
        <v>160</v>
      </c>
      <c r="BM389" s="236" t="s">
        <v>1625</v>
      </c>
    </row>
    <row r="390" s="13" customFormat="1">
      <c r="A390" s="13"/>
      <c r="B390" s="238"/>
      <c r="C390" s="239"/>
      <c r="D390" s="240" t="s">
        <v>162</v>
      </c>
      <c r="E390" s="241" t="s">
        <v>1</v>
      </c>
      <c r="F390" s="242" t="s">
        <v>673</v>
      </c>
      <c r="G390" s="239"/>
      <c r="H390" s="243">
        <v>16</v>
      </c>
      <c r="I390" s="244"/>
      <c r="J390" s="239"/>
      <c r="K390" s="239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162</v>
      </c>
      <c r="AU390" s="249" t="s">
        <v>88</v>
      </c>
      <c r="AV390" s="13" t="s">
        <v>88</v>
      </c>
      <c r="AW390" s="13" t="s">
        <v>33</v>
      </c>
      <c r="AX390" s="13" t="s">
        <v>78</v>
      </c>
      <c r="AY390" s="249" t="s">
        <v>153</v>
      </c>
    </row>
    <row r="391" s="2" customFormat="1" ht="24.15" customHeight="1">
      <c r="A391" s="37"/>
      <c r="B391" s="38"/>
      <c r="C391" s="225" t="s">
        <v>664</v>
      </c>
      <c r="D391" s="225" t="s">
        <v>155</v>
      </c>
      <c r="E391" s="226" t="s">
        <v>675</v>
      </c>
      <c r="F391" s="227" t="s">
        <v>676</v>
      </c>
      <c r="G391" s="228" t="s">
        <v>583</v>
      </c>
      <c r="H391" s="229">
        <v>272</v>
      </c>
      <c r="I391" s="230"/>
      <c r="J391" s="231">
        <f>ROUND(I391*H391,0)</f>
        <v>0</v>
      </c>
      <c r="K391" s="227" t="s">
        <v>1</v>
      </c>
      <c r="L391" s="43"/>
      <c r="M391" s="232" t="s">
        <v>1</v>
      </c>
      <c r="N391" s="233" t="s">
        <v>44</v>
      </c>
      <c r="O391" s="90"/>
      <c r="P391" s="234">
        <f>O391*H391</f>
        <v>0</v>
      </c>
      <c r="Q391" s="234">
        <v>1.0000000000000001E-05</v>
      </c>
      <c r="R391" s="234">
        <f>Q391*H391</f>
        <v>0.0027200000000000002</v>
      </c>
      <c r="S391" s="234">
        <v>0</v>
      </c>
      <c r="T391" s="23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6" t="s">
        <v>160</v>
      </c>
      <c r="AT391" s="236" t="s">
        <v>155</v>
      </c>
      <c r="AU391" s="236" t="s">
        <v>88</v>
      </c>
      <c r="AY391" s="16" t="s">
        <v>153</v>
      </c>
      <c r="BE391" s="237">
        <f>IF(N391="základní",J391,0)</f>
        <v>0</v>
      </c>
      <c r="BF391" s="237">
        <f>IF(N391="snížená",J391,0)</f>
        <v>0</v>
      </c>
      <c r="BG391" s="237">
        <f>IF(N391="zákl. přenesená",J391,0)</f>
        <v>0</v>
      </c>
      <c r="BH391" s="237">
        <f>IF(N391="sníž. přenesená",J391,0)</f>
        <v>0</v>
      </c>
      <c r="BI391" s="237">
        <f>IF(N391="nulová",J391,0)</f>
        <v>0</v>
      </c>
      <c r="BJ391" s="16" t="s">
        <v>88</v>
      </c>
      <c r="BK391" s="237">
        <f>ROUND(I391*H391,0)</f>
        <v>0</v>
      </c>
      <c r="BL391" s="16" t="s">
        <v>160</v>
      </c>
      <c r="BM391" s="236" t="s">
        <v>1626</v>
      </c>
    </row>
    <row r="392" s="13" customFormat="1">
      <c r="A392" s="13"/>
      <c r="B392" s="238"/>
      <c r="C392" s="239"/>
      <c r="D392" s="240" t="s">
        <v>162</v>
      </c>
      <c r="E392" s="241" t="s">
        <v>1</v>
      </c>
      <c r="F392" s="242" t="s">
        <v>1627</v>
      </c>
      <c r="G392" s="239"/>
      <c r="H392" s="243">
        <v>272</v>
      </c>
      <c r="I392" s="244"/>
      <c r="J392" s="239"/>
      <c r="K392" s="239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162</v>
      </c>
      <c r="AU392" s="249" t="s">
        <v>88</v>
      </c>
      <c r="AV392" s="13" t="s">
        <v>88</v>
      </c>
      <c r="AW392" s="13" t="s">
        <v>33</v>
      </c>
      <c r="AX392" s="13" t="s">
        <v>78</v>
      </c>
      <c r="AY392" s="249" t="s">
        <v>153</v>
      </c>
    </row>
    <row r="393" s="2" customFormat="1" ht="21.75" customHeight="1">
      <c r="A393" s="37"/>
      <c r="B393" s="38"/>
      <c r="C393" s="225" t="s">
        <v>669</v>
      </c>
      <c r="D393" s="225" t="s">
        <v>155</v>
      </c>
      <c r="E393" s="226" t="s">
        <v>680</v>
      </c>
      <c r="F393" s="227" t="s">
        <v>681</v>
      </c>
      <c r="G393" s="228" t="s">
        <v>583</v>
      </c>
      <c r="H393" s="229">
        <v>288</v>
      </c>
      <c r="I393" s="230"/>
      <c r="J393" s="231">
        <f>ROUND(I393*H393,0)</f>
        <v>0</v>
      </c>
      <c r="K393" s="227" t="s">
        <v>159</v>
      </c>
      <c r="L393" s="43"/>
      <c r="M393" s="232" t="s">
        <v>1</v>
      </c>
      <c r="N393" s="233" t="s">
        <v>44</v>
      </c>
      <c r="O393" s="90"/>
      <c r="P393" s="234">
        <f>O393*H393</f>
        <v>0</v>
      </c>
      <c r="Q393" s="234">
        <v>6.9999999999999994E-05</v>
      </c>
      <c r="R393" s="234">
        <f>Q393*H393</f>
        <v>0.020159999999999997</v>
      </c>
      <c r="S393" s="234">
        <v>0</v>
      </c>
      <c r="T393" s="235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6" t="s">
        <v>160</v>
      </c>
      <c r="AT393" s="236" t="s">
        <v>155</v>
      </c>
      <c r="AU393" s="236" t="s">
        <v>88</v>
      </c>
      <c r="AY393" s="16" t="s">
        <v>153</v>
      </c>
      <c r="BE393" s="237">
        <f>IF(N393="základní",J393,0)</f>
        <v>0</v>
      </c>
      <c r="BF393" s="237">
        <f>IF(N393="snížená",J393,0)</f>
        <v>0</v>
      </c>
      <c r="BG393" s="237">
        <f>IF(N393="zákl. přenesená",J393,0)</f>
        <v>0</v>
      </c>
      <c r="BH393" s="237">
        <f>IF(N393="sníž. přenesená",J393,0)</f>
        <v>0</v>
      </c>
      <c r="BI393" s="237">
        <f>IF(N393="nulová",J393,0)</f>
        <v>0</v>
      </c>
      <c r="BJ393" s="16" t="s">
        <v>88</v>
      </c>
      <c r="BK393" s="237">
        <f>ROUND(I393*H393,0)</f>
        <v>0</v>
      </c>
      <c r="BL393" s="16" t="s">
        <v>160</v>
      </c>
      <c r="BM393" s="236" t="s">
        <v>1628</v>
      </c>
    </row>
    <row r="394" s="13" customFormat="1">
      <c r="A394" s="13"/>
      <c r="B394" s="238"/>
      <c r="C394" s="239"/>
      <c r="D394" s="240" t="s">
        <v>162</v>
      </c>
      <c r="E394" s="241" t="s">
        <v>1</v>
      </c>
      <c r="F394" s="242" t="s">
        <v>673</v>
      </c>
      <c r="G394" s="239"/>
      <c r="H394" s="243">
        <v>16</v>
      </c>
      <c r="I394" s="244"/>
      <c r="J394" s="239"/>
      <c r="K394" s="239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162</v>
      </c>
      <c r="AU394" s="249" t="s">
        <v>88</v>
      </c>
      <c r="AV394" s="13" t="s">
        <v>88</v>
      </c>
      <c r="AW394" s="13" t="s">
        <v>33</v>
      </c>
      <c r="AX394" s="13" t="s">
        <v>78</v>
      </c>
      <c r="AY394" s="249" t="s">
        <v>153</v>
      </c>
    </row>
    <row r="395" s="13" customFormat="1">
      <c r="A395" s="13"/>
      <c r="B395" s="238"/>
      <c r="C395" s="239"/>
      <c r="D395" s="240" t="s">
        <v>162</v>
      </c>
      <c r="E395" s="241" t="s">
        <v>1</v>
      </c>
      <c r="F395" s="242" t="s">
        <v>1627</v>
      </c>
      <c r="G395" s="239"/>
      <c r="H395" s="243">
        <v>272</v>
      </c>
      <c r="I395" s="244"/>
      <c r="J395" s="239"/>
      <c r="K395" s="239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162</v>
      </c>
      <c r="AU395" s="249" t="s">
        <v>88</v>
      </c>
      <c r="AV395" s="13" t="s">
        <v>88</v>
      </c>
      <c r="AW395" s="13" t="s">
        <v>33</v>
      </c>
      <c r="AX395" s="13" t="s">
        <v>78</v>
      </c>
      <c r="AY395" s="249" t="s">
        <v>153</v>
      </c>
    </row>
    <row r="396" s="2" customFormat="1" ht="24.15" customHeight="1">
      <c r="A396" s="37"/>
      <c r="B396" s="38"/>
      <c r="C396" s="225" t="s">
        <v>674</v>
      </c>
      <c r="D396" s="225" t="s">
        <v>155</v>
      </c>
      <c r="E396" s="226" t="s">
        <v>684</v>
      </c>
      <c r="F396" s="227" t="s">
        <v>685</v>
      </c>
      <c r="G396" s="228" t="s">
        <v>158</v>
      </c>
      <c r="H396" s="229">
        <v>29.91</v>
      </c>
      <c r="I396" s="230"/>
      <c r="J396" s="231">
        <f>ROUND(I396*H396,0)</f>
        <v>0</v>
      </c>
      <c r="K396" s="227" t="s">
        <v>159</v>
      </c>
      <c r="L396" s="43"/>
      <c r="M396" s="232" t="s">
        <v>1</v>
      </c>
      <c r="N396" s="233" t="s">
        <v>44</v>
      </c>
      <c r="O396" s="90"/>
      <c r="P396" s="234">
        <f>O396*H396</f>
        <v>0</v>
      </c>
      <c r="Q396" s="234">
        <v>0.048000000000000001</v>
      </c>
      <c r="R396" s="234">
        <f>Q396*H396</f>
        <v>1.4356800000000001</v>
      </c>
      <c r="S396" s="234">
        <v>0.048000000000000001</v>
      </c>
      <c r="T396" s="235">
        <f>S396*H396</f>
        <v>1.4356800000000001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36" t="s">
        <v>160</v>
      </c>
      <c r="AT396" s="236" t="s">
        <v>155</v>
      </c>
      <c r="AU396" s="236" t="s">
        <v>88</v>
      </c>
      <c r="AY396" s="16" t="s">
        <v>153</v>
      </c>
      <c r="BE396" s="237">
        <f>IF(N396="základní",J396,0)</f>
        <v>0</v>
      </c>
      <c r="BF396" s="237">
        <f>IF(N396="snížená",J396,0)</f>
        <v>0</v>
      </c>
      <c r="BG396" s="237">
        <f>IF(N396="zákl. přenesená",J396,0)</f>
        <v>0</v>
      </c>
      <c r="BH396" s="237">
        <f>IF(N396="sníž. přenesená",J396,0)</f>
        <v>0</v>
      </c>
      <c r="BI396" s="237">
        <f>IF(N396="nulová",J396,0)</f>
        <v>0</v>
      </c>
      <c r="BJ396" s="16" t="s">
        <v>88</v>
      </c>
      <c r="BK396" s="237">
        <f>ROUND(I396*H396,0)</f>
        <v>0</v>
      </c>
      <c r="BL396" s="16" t="s">
        <v>160</v>
      </c>
      <c r="BM396" s="236" t="s">
        <v>1629</v>
      </c>
    </row>
    <row r="397" s="13" customFormat="1">
      <c r="A397" s="13"/>
      <c r="B397" s="238"/>
      <c r="C397" s="239"/>
      <c r="D397" s="240" t="s">
        <v>162</v>
      </c>
      <c r="E397" s="241" t="s">
        <v>1</v>
      </c>
      <c r="F397" s="242" t="s">
        <v>561</v>
      </c>
      <c r="G397" s="239"/>
      <c r="H397" s="243">
        <v>10.710000000000001</v>
      </c>
      <c r="I397" s="244"/>
      <c r="J397" s="239"/>
      <c r="K397" s="239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162</v>
      </c>
      <c r="AU397" s="249" t="s">
        <v>88</v>
      </c>
      <c r="AV397" s="13" t="s">
        <v>88</v>
      </c>
      <c r="AW397" s="13" t="s">
        <v>33</v>
      </c>
      <c r="AX397" s="13" t="s">
        <v>78</v>
      </c>
      <c r="AY397" s="249" t="s">
        <v>153</v>
      </c>
    </row>
    <row r="398" s="13" customFormat="1">
      <c r="A398" s="13"/>
      <c r="B398" s="238"/>
      <c r="C398" s="239"/>
      <c r="D398" s="240" t="s">
        <v>162</v>
      </c>
      <c r="E398" s="241" t="s">
        <v>1</v>
      </c>
      <c r="F398" s="242" t="s">
        <v>687</v>
      </c>
      <c r="G398" s="239"/>
      <c r="H398" s="243">
        <v>10.560000000000001</v>
      </c>
      <c r="I398" s="244"/>
      <c r="J398" s="239"/>
      <c r="K398" s="239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162</v>
      </c>
      <c r="AU398" s="249" t="s">
        <v>88</v>
      </c>
      <c r="AV398" s="13" t="s">
        <v>88</v>
      </c>
      <c r="AW398" s="13" t="s">
        <v>33</v>
      </c>
      <c r="AX398" s="13" t="s">
        <v>78</v>
      </c>
      <c r="AY398" s="249" t="s">
        <v>153</v>
      </c>
    </row>
    <row r="399" s="13" customFormat="1">
      <c r="A399" s="13"/>
      <c r="B399" s="238"/>
      <c r="C399" s="239"/>
      <c r="D399" s="240" t="s">
        <v>162</v>
      </c>
      <c r="E399" s="241" t="s">
        <v>1</v>
      </c>
      <c r="F399" s="242" t="s">
        <v>1630</v>
      </c>
      <c r="G399" s="239"/>
      <c r="H399" s="243">
        <v>4.7999999999999998</v>
      </c>
      <c r="I399" s="244"/>
      <c r="J399" s="239"/>
      <c r="K399" s="239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162</v>
      </c>
      <c r="AU399" s="249" t="s">
        <v>88</v>
      </c>
      <c r="AV399" s="13" t="s">
        <v>88</v>
      </c>
      <c r="AW399" s="13" t="s">
        <v>33</v>
      </c>
      <c r="AX399" s="13" t="s">
        <v>78</v>
      </c>
      <c r="AY399" s="249" t="s">
        <v>153</v>
      </c>
    </row>
    <row r="400" s="13" customFormat="1">
      <c r="A400" s="13"/>
      <c r="B400" s="238"/>
      <c r="C400" s="239"/>
      <c r="D400" s="240" t="s">
        <v>162</v>
      </c>
      <c r="E400" s="241" t="s">
        <v>1</v>
      </c>
      <c r="F400" s="242" t="s">
        <v>689</v>
      </c>
      <c r="G400" s="239"/>
      <c r="H400" s="243">
        <v>3.8399999999999999</v>
      </c>
      <c r="I400" s="244"/>
      <c r="J400" s="239"/>
      <c r="K400" s="239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162</v>
      </c>
      <c r="AU400" s="249" t="s">
        <v>88</v>
      </c>
      <c r="AV400" s="13" t="s">
        <v>88</v>
      </c>
      <c r="AW400" s="13" t="s">
        <v>33</v>
      </c>
      <c r="AX400" s="13" t="s">
        <v>78</v>
      </c>
      <c r="AY400" s="249" t="s">
        <v>153</v>
      </c>
    </row>
    <row r="401" s="2" customFormat="1" ht="21.75" customHeight="1">
      <c r="A401" s="37"/>
      <c r="B401" s="38"/>
      <c r="C401" s="225" t="s">
        <v>679</v>
      </c>
      <c r="D401" s="225" t="s">
        <v>155</v>
      </c>
      <c r="E401" s="226" t="s">
        <v>691</v>
      </c>
      <c r="F401" s="227" t="s">
        <v>692</v>
      </c>
      <c r="G401" s="228" t="s">
        <v>158</v>
      </c>
      <c r="H401" s="229">
        <v>10.560000000000001</v>
      </c>
      <c r="I401" s="230"/>
      <c r="J401" s="231">
        <f>ROUND(I401*H401,0)</f>
        <v>0</v>
      </c>
      <c r="K401" s="227" t="s">
        <v>159</v>
      </c>
      <c r="L401" s="43"/>
      <c r="M401" s="232" t="s">
        <v>1</v>
      </c>
      <c r="N401" s="233" t="s">
        <v>44</v>
      </c>
      <c r="O401" s="90"/>
      <c r="P401" s="234">
        <f>O401*H401</f>
        <v>0</v>
      </c>
      <c r="Q401" s="234">
        <v>0.048000000000000001</v>
      </c>
      <c r="R401" s="234">
        <f>Q401*H401</f>
        <v>0.50688</v>
      </c>
      <c r="S401" s="234">
        <v>0.048000000000000001</v>
      </c>
      <c r="T401" s="235">
        <f>S401*H401</f>
        <v>0.50688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36" t="s">
        <v>160</v>
      </c>
      <c r="AT401" s="236" t="s">
        <v>155</v>
      </c>
      <c r="AU401" s="236" t="s">
        <v>88</v>
      </c>
      <c r="AY401" s="16" t="s">
        <v>153</v>
      </c>
      <c r="BE401" s="237">
        <f>IF(N401="základní",J401,0)</f>
        <v>0</v>
      </c>
      <c r="BF401" s="237">
        <f>IF(N401="snížená",J401,0)</f>
        <v>0</v>
      </c>
      <c r="BG401" s="237">
        <f>IF(N401="zákl. přenesená",J401,0)</f>
        <v>0</v>
      </c>
      <c r="BH401" s="237">
        <f>IF(N401="sníž. přenesená",J401,0)</f>
        <v>0</v>
      </c>
      <c r="BI401" s="237">
        <f>IF(N401="nulová",J401,0)</f>
        <v>0</v>
      </c>
      <c r="BJ401" s="16" t="s">
        <v>88</v>
      </c>
      <c r="BK401" s="237">
        <f>ROUND(I401*H401,0)</f>
        <v>0</v>
      </c>
      <c r="BL401" s="16" t="s">
        <v>160</v>
      </c>
      <c r="BM401" s="236" t="s">
        <v>1631</v>
      </c>
    </row>
    <row r="402" s="13" customFormat="1">
      <c r="A402" s="13"/>
      <c r="B402" s="238"/>
      <c r="C402" s="239"/>
      <c r="D402" s="240" t="s">
        <v>162</v>
      </c>
      <c r="E402" s="241" t="s">
        <v>1</v>
      </c>
      <c r="F402" s="242" t="s">
        <v>1632</v>
      </c>
      <c r="G402" s="239"/>
      <c r="H402" s="243">
        <v>10.560000000000001</v>
      </c>
      <c r="I402" s="244"/>
      <c r="J402" s="239"/>
      <c r="K402" s="239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162</v>
      </c>
      <c r="AU402" s="249" t="s">
        <v>88</v>
      </c>
      <c r="AV402" s="13" t="s">
        <v>88</v>
      </c>
      <c r="AW402" s="13" t="s">
        <v>33</v>
      </c>
      <c r="AX402" s="13" t="s">
        <v>78</v>
      </c>
      <c r="AY402" s="249" t="s">
        <v>153</v>
      </c>
    </row>
    <row r="403" s="2" customFormat="1" ht="24.15" customHeight="1">
      <c r="A403" s="37"/>
      <c r="B403" s="38"/>
      <c r="C403" s="225" t="s">
        <v>683</v>
      </c>
      <c r="D403" s="225" t="s">
        <v>155</v>
      </c>
      <c r="E403" s="226" t="s">
        <v>696</v>
      </c>
      <c r="F403" s="227" t="s">
        <v>697</v>
      </c>
      <c r="G403" s="228" t="s">
        <v>158</v>
      </c>
      <c r="H403" s="229">
        <v>40.469999999999999</v>
      </c>
      <c r="I403" s="230"/>
      <c r="J403" s="231">
        <f>ROUND(I403*H403,0)</f>
        <v>0</v>
      </c>
      <c r="K403" s="227" t="s">
        <v>159</v>
      </c>
      <c r="L403" s="43"/>
      <c r="M403" s="232" t="s">
        <v>1</v>
      </c>
      <c r="N403" s="233" t="s">
        <v>44</v>
      </c>
      <c r="O403" s="90"/>
      <c r="P403" s="234">
        <f>O403*H403</f>
        <v>0</v>
      </c>
      <c r="Q403" s="234">
        <v>0</v>
      </c>
      <c r="R403" s="234">
        <f>Q403*H403</f>
        <v>0</v>
      </c>
      <c r="S403" s="234">
        <v>0</v>
      </c>
      <c r="T403" s="235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36" t="s">
        <v>160</v>
      </c>
      <c r="AT403" s="236" t="s">
        <v>155</v>
      </c>
      <c r="AU403" s="236" t="s">
        <v>88</v>
      </c>
      <c r="AY403" s="16" t="s">
        <v>153</v>
      </c>
      <c r="BE403" s="237">
        <f>IF(N403="základní",J403,0)</f>
        <v>0</v>
      </c>
      <c r="BF403" s="237">
        <f>IF(N403="snížená",J403,0)</f>
        <v>0</v>
      </c>
      <c r="BG403" s="237">
        <f>IF(N403="zákl. přenesená",J403,0)</f>
        <v>0</v>
      </c>
      <c r="BH403" s="237">
        <f>IF(N403="sníž. přenesená",J403,0)</f>
        <v>0</v>
      </c>
      <c r="BI403" s="237">
        <f>IF(N403="nulová",J403,0)</f>
        <v>0</v>
      </c>
      <c r="BJ403" s="16" t="s">
        <v>88</v>
      </c>
      <c r="BK403" s="237">
        <f>ROUND(I403*H403,0)</f>
        <v>0</v>
      </c>
      <c r="BL403" s="16" t="s">
        <v>160</v>
      </c>
      <c r="BM403" s="236" t="s">
        <v>1633</v>
      </c>
    </row>
    <row r="404" s="13" customFormat="1">
      <c r="A404" s="13"/>
      <c r="B404" s="238"/>
      <c r="C404" s="239"/>
      <c r="D404" s="240" t="s">
        <v>162</v>
      </c>
      <c r="E404" s="241" t="s">
        <v>1</v>
      </c>
      <c r="F404" s="242" t="s">
        <v>1634</v>
      </c>
      <c r="G404" s="239"/>
      <c r="H404" s="243">
        <v>40.469999999999999</v>
      </c>
      <c r="I404" s="244"/>
      <c r="J404" s="239"/>
      <c r="K404" s="239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162</v>
      </c>
      <c r="AU404" s="249" t="s">
        <v>88</v>
      </c>
      <c r="AV404" s="13" t="s">
        <v>88</v>
      </c>
      <c r="AW404" s="13" t="s">
        <v>33</v>
      </c>
      <c r="AX404" s="13" t="s">
        <v>78</v>
      </c>
      <c r="AY404" s="249" t="s">
        <v>153</v>
      </c>
    </row>
    <row r="405" s="2" customFormat="1" ht="24.15" customHeight="1">
      <c r="A405" s="37"/>
      <c r="B405" s="38"/>
      <c r="C405" s="225" t="s">
        <v>690</v>
      </c>
      <c r="D405" s="225" t="s">
        <v>155</v>
      </c>
      <c r="E405" s="226" t="s">
        <v>701</v>
      </c>
      <c r="F405" s="227" t="s">
        <v>702</v>
      </c>
      <c r="G405" s="228" t="s">
        <v>158</v>
      </c>
      <c r="H405" s="229">
        <v>10.710000000000001</v>
      </c>
      <c r="I405" s="230"/>
      <c r="J405" s="231">
        <f>ROUND(I405*H405,0)</f>
        <v>0</v>
      </c>
      <c r="K405" s="227" t="s">
        <v>1</v>
      </c>
      <c r="L405" s="43"/>
      <c r="M405" s="232" t="s">
        <v>1</v>
      </c>
      <c r="N405" s="233" t="s">
        <v>44</v>
      </c>
      <c r="O405" s="90"/>
      <c r="P405" s="234">
        <f>O405*H405</f>
        <v>0</v>
      </c>
      <c r="Q405" s="234">
        <v>0</v>
      </c>
      <c r="R405" s="234">
        <f>Q405*H405</f>
        <v>0</v>
      </c>
      <c r="S405" s="234">
        <v>0</v>
      </c>
      <c r="T405" s="235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6" t="s">
        <v>160</v>
      </c>
      <c r="AT405" s="236" t="s">
        <v>155</v>
      </c>
      <c r="AU405" s="236" t="s">
        <v>88</v>
      </c>
      <c r="AY405" s="16" t="s">
        <v>153</v>
      </c>
      <c r="BE405" s="237">
        <f>IF(N405="základní",J405,0)</f>
        <v>0</v>
      </c>
      <c r="BF405" s="237">
        <f>IF(N405="snížená",J405,0)</f>
        <v>0</v>
      </c>
      <c r="BG405" s="237">
        <f>IF(N405="zákl. přenesená",J405,0)</f>
        <v>0</v>
      </c>
      <c r="BH405" s="237">
        <f>IF(N405="sníž. přenesená",J405,0)</f>
        <v>0</v>
      </c>
      <c r="BI405" s="237">
        <f>IF(N405="nulová",J405,0)</f>
        <v>0</v>
      </c>
      <c r="BJ405" s="16" t="s">
        <v>88</v>
      </c>
      <c r="BK405" s="237">
        <f>ROUND(I405*H405,0)</f>
        <v>0</v>
      </c>
      <c r="BL405" s="16" t="s">
        <v>160</v>
      </c>
      <c r="BM405" s="236" t="s">
        <v>1635</v>
      </c>
    </row>
    <row r="406" s="13" customFormat="1">
      <c r="A406" s="13"/>
      <c r="B406" s="238"/>
      <c r="C406" s="239"/>
      <c r="D406" s="240" t="s">
        <v>162</v>
      </c>
      <c r="E406" s="241" t="s">
        <v>1</v>
      </c>
      <c r="F406" s="242" t="s">
        <v>561</v>
      </c>
      <c r="G406" s="239"/>
      <c r="H406" s="243">
        <v>10.710000000000001</v>
      </c>
      <c r="I406" s="244"/>
      <c r="J406" s="239"/>
      <c r="K406" s="239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162</v>
      </c>
      <c r="AU406" s="249" t="s">
        <v>88</v>
      </c>
      <c r="AV406" s="13" t="s">
        <v>88</v>
      </c>
      <c r="AW406" s="13" t="s">
        <v>33</v>
      </c>
      <c r="AX406" s="13" t="s">
        <v>78</v>
      </c>
      <c r="AY406" s="249" t="s">
        <v>153</v>
      </c>
    </row>
    <row r="407" s="2" customFormat="1" ht="37.8" customHeight="1">
      <c r="A407" s="37"/>
      <c r="B407" s="38"/>
      <c r="C407" s="225" t="s">
        <v>695</v>
      </c>
      <c r="D407" s="225" t="s">
        <v>155</v>
      </c>
      <c r="E407" s="226" t="s">
        <v>1636</v>
      </c>
      <c r="F407" s="227" t="s">
        <v>1637</v>
      </c>
      <c r="G407" s="228" t="s">
        <v>707</v>
      </c>
      <c r="H407" s="229">
        <v>4</v>
      </c>
      <c r="I407" s="230"/>
      <c r="J407" s="231">
        <f>ROUND(I407*H407,0)</f>
        <v>0</v>
      </c>
      <c r="K407" s="227" t="s">
        <v>1</v>
      </c>
      <c r="L407" s="43"/>
      <c r="M407" s="232" t="s">
        <v>1</v>
      </c>
      <c r="N407" s="233" t="s">
        <v>44</v>
      </c>
      <c r="O407" s="90"/>
      <c r="P407" s="234">
        <f>O407*H407</f>
        <v>0</v>
      </c>
      <c r="Q407" s="234">
        <v>0</v>
      </c>
      <c r="R407" s="234">
        <f>Q407*H407</f>
        <v>0</v>
      </c>
      <c r="S407" s="234">
        <v>0</v>
      </c>
      <c r="T407" s="235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6" t="s">
        <v>160</v>
      </c>
      <c r="AT407" s="236" t="s">
        <v>155</v>
      </c>
      <c r="AU407" s="236" t="s">
        <v>88</v>
      </c>
      <c r="AY407" s="16" t="s">
        <v>153</v>
      </c>
      <c r="BE407" s="237">
        <f>IF(N407="základní",J407,0)</f>
        <v>0</v>
      </c>
      <c r="BF407" s="237">
        <f>IF(N407="snížená",J407,0)</f>
        <v>0</v>
      </c>
      <c r="BG407" s="237">
        <f>IF(N407="zákl. přenesená",J407,0)</f>
        <v>0</v>
      </c>
      <c r="BH407" s="237">
        <f>IF(N407="sníž. přenesená",J407,0)</f>
        <v>0</v>
      </c>
      <c r="BI407" s="237">
        <f>IF(N407="nulová",J407,0)</f>
        <v>0</v>
      </c>
      <c r="BJ407" s="16" t="s">
        <v>88</v>
      </c>
      <c r="BK407" s="237">
        <f>ROUND(I407*H407,0)</f>
        <v>0</v>
      </c>
      <c r="BL407" s="16" t="s">
        <v>160</v>
      </c>
      <c r="BM407" s="236" t="s">
        <v>1638</v>
      </c>
    </row>
    <row r="408" s="2" customFormat="1" ht="24.15" customHeight="1">
      <c r="A408" s="37"/>
      <c r="B408" s="38"/>
      <c r="C408" s="225" t="s">
        <v>700</v>
      </c>
      <c r="D408" s="225" t="s">
        <v>155</v>
      </c>
      <c r="E408" s="226" t="s">
        <v>710</v>
      </c>
      <c r="F408" s="227" t="s">
        <v>711</v>
      </c>
      <c r="G408" s="228" t="s">
        <v>158</v>
      </c>
      <c r="H408" s="229">
        <v>12.960000000000001</v>
      </c>
      <c r="I408" s="230"/>
      <c r="J408" s="231">
        <f>ROUND(I408*H408,0)</f>
        <v>0</v>
      </c>
      <c r="K408" s="227" t="s">
        <v>1</v>
      </c>
      <c r="L408" s="43"/>
      <c r="M408" s="232" t="s">
        <v>1</v>
      </c>
      <c r="N408" s="233" t="s">
        <v>44</v>
      </c>
      <c r="O408" s="90"/>
      <c r="P408" s="234">
        <f>O408*H408</f>
        <v>0</v>
      </c>
      <c r="Q408" s="234">
        <v>0</v>
      </c>
      <c r="R408" s="234">
        <f>Q408*H408</f>
        <v>0</v>
      </c>
      <c r="S408" s="234">
        <v>0</v>
      </c>
      <c r="T408" s="235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6" t="s">
        <v>160</v>
      </c>
      <c r="AT408" s="236" t="s">
        <v>155</v>
      </c>
      <c r="AU408" s="236" t="s">
        <v>88</v>
      </c>
      <c r="AY408" s="16" t="s">
        <v>153</v>
      </c>
      <c r="BE408" s="237">
        <f>IF(N408="základní",J408,0)</f>
        <v>0</v>
      </c>
      <c r="BF408" s="237">
        <f>IF(N408="snížená",J408,0)</f>
        <v>0</v>
      </c>
      <c r="BG408" s="237">
        <f>IF(N408="zákl. přenesená",J408,0)</f>
        <v>0</v>
      </c>
      <c r="BH408" s="237">
        <f>IF(N408="sníž. přenesená",J408,0)</f>
        <v>0</v>
      </c>
      <c r="BI408" s="237">
        <f>IF(N408="nulová",J408,0)</f>
        <v>0</v>
      </c>
      <c r="BJ408" s="16" t="s">
        <v>88</v>
      </c>
      <c r="BK408" s="237">
        <f>ROUND(I408*H408,0)</f>
        <v>0</v>
      </c>
      <c r="BL408" s="16" t="s">
        <v>160</v>
      </c>
      <c r="BM408" s="236" t="s">
        <v>1639</v>
      </c>
    </row>
    <row r="409" s="13" customFormat="1">
      <c r="A409" s="13"/>
      <c r="B409" s="238"/>
      <c r="C409" s="239"/>
      <c r="D409" s="240" t="s">
        <v>162</v>
      </c>
      <c r="E409" s="241" t="s">
        <v>1</v>
      </c>
      <c r="F409" s="242" t="s">
        <v>713</v>
      </c>
      <c r="G409" s="239"/>
      <c r="H409" s="243">
        <v>12.960000000000001</v>
      </c>
      <c r="I409" s="244"/>
      <c r="J409" s="239"/>
      <c r="K409" s="239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162</v>
      </c>
      <c r="AU409" s="249" t="s">
        <v>88</v>
      </c>
      <c r="AV409" s="13" t="s">
        <v>88</v>
      </c>
      <c r="AW409" s="13" t="s">
        <v>33</v>
      </c>
      <c r="AX409" s="13" t="s">
        <v>78</v>
      </c>
      <c r="AY409" s="249" t="s">
        <v>153</v>
      </c>
    </row>
    <row r="410" s="2" customFormat="1" ht="24.15" customHeight="1">
      <c r="A410" s="37"/>
      <c r="B410" s="38"/>
      <c r="C410" s="225" t="s">
        <v>704</v>
      </c>
      <c r="D410" s="225" t="s">
        <v>155</v>
      </c>
      <c r="E410" s="226" t="s">
        <v>715</v>
      </c>
      <c r="F410" s="227" t="s">
        <v>716</v>
      </c>
      <c r="G410" s="228" t="s">
        <v>707</v>
      </c>
      <c r="H410" s="229">
        <v>2</v>
      </c>
      <c r="I410" s="230"/>
      <c r="J410" s="231">
        <f>ROUND(I410*H410,0)</f>
        <v>0</v>
      </c>
      <c r="K410" s="227" t="s">
        <v>1</v>
      </c>
      <c r="L410" s="43"/>
      <c r="M410" s="232" t="s">
        <v>1</v>
      </c>
      <c r="N410" s="233" t="s">
        <v>44</v>
      </c>
      <c r="O410" s="90"/>
      <c r="P410" s="234">
        <f>O410*H410</f>
        <v>0</v>
      </c>
      <c r="Q410" s="234">
        <v>0</v>
      </c>
      <c r="R410" s="234">
        <f>Q410*H410</f>
        <v>0</v>
      </c>
      <c r="S410" s="234">
        <v>0</v>
      </c>
      <c r="T410" s="23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6" t="s">
        <v>160</v>
      </c>
      <c r="AT410" s="236" t="s">
        <v>155</v>
      </c>
      <c r="AU410" s="236" t="s">
        <v>88</v>
      </c>
      <c r="AY410" s="16" t="s">
        <v>153</v>
      </c>
      <c r="BE410" s="237">
        <f>IF(N410="základní",J410,0)</f>
        <v>0</v>
      </c>
      <c r="BF410" s="237">
        <f>IF(N410="snížená",J410,0)</f>
        <v>0</v>
      </c>
      <c r="BG410" s="237">
        <f>IF(N410="zákl. přenesená",J410,0)</f>
        <v>0</v>
      </c>
      <c r="BH410" s="237">
        <f>IF(N410="sníž. přenesená",J410,0)</f>
        <v>0</v>
      </c>
      <c r="BI410" s="237">
        <f>IF(N410="nulová",J410,0)</f>
        <v>0</v>
      </c>
      <c r="BJ410" s="16" t="s">
        <v>88</v>
      </c>
      <c r="BK410" s="237">
        <f>ROUND(I410*H410,0)</f>
        <v>0</v>
      </c>
      <c r="BL410" s="16" t="s">
        <v>160</v>
      </c>
      <c r="BM410" s="236" t="s">
        <v>1640</v>
      </c>
    </row>
    <row r="411" s="12" customFormat="1" ht="22.8" customHeight="1">
      <c r="A411" s="12"/>
      <c r="B411" s="209"/>
      <c r="C411" s="210"/>
      <c r="D411" s="211" t="s">
        <v>77</v>
      </c>
      <c r="E411" s="223" t="s">
        <v>659</v>
      </c>
      <c r="F411" s="223" t="s">
        <v>718</v>
      </c>
      <c r="G411" s="210"/>
      <c r="H411" s="210"/>
      <c r="I411" s="213"/>
      <c r="J411" s="224">
        <f>BK411</f>
        <v>0</v>
      </c>
      <c r="K411" s="210"/>
      <c r="L411" s="215"/>
      <c r="M411" s="216"/>
      <c r="N411" s="217"/>
      <c r="O411" s="217"/>
      <c r="P411" s="218">
        <f>SUM(P412:P421)</f>
        <v>0</v>
      </c>
      <c r="Q411" s="217"/>
      <c r="R411" s="218">
        <f>SUM(R412:R421)</f>
        <v>0</v>
      </c>
      <c r="S411" s="217"/>
      <c r="T411" s="219">
        <f>SUM(T412:T421)</f>
        <v>12.933574999999999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20" t="s">
        <v>8</v>
      </c>
      <c r="AT411" s="221" t="s">
        <v>77</v>
      </c>
      <c r="AU411" s="221" t="s">
        <v>8</v>
      </c>
      <c r="AY411" s="220" t="s">
        <v>153</v>
      </c>
      <c r="BK411" s="222">
        <f>SUM(BK412:BK421)</f>
        <v>0</v>
      </c>
    </row>
    <row r="412" s="2" customFormat="1" ht="24.15" customHeight="1">
      <c r="A412" s="37"/>
      <c r="B412" s="38"/>
      <c r="C412" s="225" t="s">
        <v>709</v>
      </c>
      <c r="D412" s="225" t="s">
        <v>155</v>
      </c>
      <c r="E412" s="226" t="s">
        <v>720</v>
      </c>
      <c r="F412" s="227" t="s">
        <v>721</v>
      </c>
      <c r="G412" s="228" t="s">
        <v>158</v>
      </c>
      <c r="H412" s="229">
        <v>9.8399999999999999</v>
      </c>
      <c r="I412" s="230"/>
      <c r="J412" s="231">
        <f>ROUND(I412*H412,0)</f>
        <v>0</v>
      </c>
      <c r="K412" s="227" t="s">
        <v>159</v>
      </c>
      <c r="L412" s="43"/>
      <c r="M412" s="232" t="s">
        <v>1</v>
      </c>
      <c r="N412" s="233" t="s">
        <v>44</v>
      </c>
      <c r="O412" s="90"/>
      <c r="P412" s="234">
        <f>O412*H412</f>
        <v>0</v>
      </c>
      <c r="Q412" s="234">
        <v>0</v>
      </c>
      <c r="R412" s="234">
        <f>Q412*H412</f>
        <v>0</v>
      </c>
      <c r="S412" s="234">
        <v>0.089999999999999997</v>
      </c>
      <c r="T412" s="235">
        <f>S412*H412</f>
        <v>0.88559999999999994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6" t="s">
        <v>160</v>
      </c>
      <c r="AT412" s="236" t="s">
        <v>155</v>
      </c>
      <c r="AU412" s="236" t="s">
        <v>88</v>
      </c>
      <c r="AY412" s="16" t="s">
        <v>153</v>
      </c>
      <c r="BE412" s="237">
        <f>IF(N412="základní",J412,0)</f>
        <v>0</v>
      </c>
      <c r="BF412" s="237">
        <f>IF(N412="snížená",J412,0)</f>
        <v>0</v>
      </c>
      <c r="BG412" s="237">
        <f>IF(N412="zákl. přenesená",J412,0)</f>
        <v>0</v>
      </c>
      <c r="BH412" s="237">
        <f>IF(N412="sníž. přenesená",J412,0)</f>
        <v>0</v>
      </c>
      <c r="BI412" s="237">
        <f>IF(N412="nulová",J412,0)</f>
        <v>0</v>
      </c>
      <c r="BJ412" s="16" t="s">
        <v>88</v>
      </c>
      <c r="BK412" s="237">
        <f>ROUND(I412*H412,0)</f>
        <v>0</v>
      </c>
      <c r="BL412" s="16" t="s">
        <v>160</v>
      </c>
      <c r="BM412" s="236" t="s">
        <v>1641</v>
      </c>
    </row>
    <row r="413" s="13" customFormat="1">
      <c r="A413" s="13"/>
      <c r="B413" s="238"/>
      <c r="C413" s="239"/>
      <c r="D413" s="240" t="s">
        <v>162</v>
      </c>
      <c r="E413" s="241" t="s">
        <v>1</v>
      </c>
      <c r="F413" s="242" t="s">
        <v>1585</v>
      </c>
      <c r="G413" s="239"/>
      <c r="H413" s="243">
        <v>9.8399999999999999</v>
      </c>
      <c r="I413" s="244"/>
      <c r="J413" s="239"/>
      <c r="K413" s="239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162</v>
      </c>
      <c r="AU413" s="249" t="s">
        <v>88</v>
      </c>
      <c r="AV413" s="13" t="s">
        <v>88</v>
      </c>
      <c r="AW413" s="13" t="s">
        <v>33</v>
      </c>
      <c r="AX413" s="13" t="s">
        <v>78</v>
      </c>
      <c r="AY413" s="249" t="s">
        <v>153</v>
      </c>
    </row>
    <row r="414" s="2" customFormat="1" ht="24.15" customHeight="1">
      <c r="A414" s="37"/>
      <c r="B414" s="38"/>
      <c r="C414" s="225" t="s">
        <v>714</v>
      </c>
      <c r="D414" s="225" t="s">
        <v>155</v>
      </c>
      <c r="E414" s="226" t="s">
        <v>724</v>
      </c>
      <c r="F414" s="227" t="s">
        <v>725</v>
      </c>
      <c r="G414" s="228" t="s">
        <v>158</v>
      </c>
      <c r="H414" s="229">
        <v>9.8399999999999999</v>
      </c>
      <c r="I414" s="230"/>
      <c r="J414" s="231">
        <f>ROUND(I414*H414,0)</f>
        <v>0</v>
      </c>
      <c r="K414" s="227" t="s">
        <v>159</v>
      </c>
      <c r="L414" s="43"/>
      <c r="M414" s="232" t="s">
        <v>1</v>
      </c>
      <c r="N414" s="233" t="s">
        <v>44</v>
      </c>
      <c r="O414" s="90"/>
      <c r="P414" s="234">
        <f>O414*H414</f>
        <v>0</v>
      </c>
      <c r="Q414" s="234">
        <v>0</v>
      </c>
      <c r="R414" s="234">
        <f>Q414*H414</f>
        <v>0</v>
      </c>
      <c r="S414" s="234">
        <v>0.035000000000000003</v>
      </c>
      <c r="T414" s="235">
        <f>S414*H414</f>
        <v>0.34440000000000004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6" t="s">
        <v>160</v>
      </c>
      <c r="AT414" s="236" t="s">
        <v>155</v>
      </c>
      <c r="AU414" s="236" t="s">
        <v>88</v>
      </c>
      <c r="AY414" s="16" t="s">
        <v>153</v>
      </c>
      <c r="BE414" s="237">
        <f>IF(N414="základní",J414,0)</f>
        <v>0</v>
      </c>
      <c r="BF414" s="237">
        <f>IF(N414="snížená",J414,0)</f>
        <v>0</v>
      </c>
      <c r="BG414" s="237">
        <f>IF(N414="zákl. přenesená",J414,0)</f>
        <v>0</v>
      </c>
      <c r="BH414" s="237">
        <f>IF(N414="sníž. přenesená",J414,0)</f>
        <v>0</v>
      </c>
      <c r="BI414" s="237">
        <f>IF(N414="nulová",J414,0)</f>
        <v>0</v>
      </c>
      <c r="BJ414" s="16" t="s">
        <v>88</v>
      </c>
      <c r="BK414" s="237">
        <f>ROUND(I414*H414,0)</f>
        <v>0</v>
      </c>
      <c r="BL414" s="16" t="s">
        <v>160</v>
      </c>
      <c r="BM414" s="236" t="s">
        <v>1642</v>
      </c>
    </row>
    <row r="415" s="13" customFormat="1">
      <c r="A415" s="13"/>
      <c r="B415" s="238"/>
      <c r="C415" s="239"/>
      <c r="D415" s="240" t="s">
        <v>162</v>
      </c>
      <c r="E415" s="241" t="s">
        <v>1</v>
      </c>
      <c r="F415" s="242" t="s">
        <v>1585</v>
      </c>
      <c r="G415" s="239"/>
      <c r="H415" s="243">
        <v>9.8399999999999999</v>
      </c>
      <c r="I415" s="244"/>
      <c r="J415" s="239"/>
      <c r="K415" s="239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162</v>
      </c>
      <c r="AU415" s="249" t="s">
        <v>88</v>
      </c>
      <c r="AV415" s="13" t="s">
        <v>88</v>
      </c>
      <c r="AW415" s="13" t="s">
        <v>33</v>
      </c>
      <c r="AX415" s="13" t="s">
        <v>78</v>
      </c>
      <c r="AY415" s="249" t="s">
        <v>153</v>
      </c>
    </row>
    <row r="416" s="2" customFormat="1" ht="24.15" customHeight="1">
      <c r="A416" s="37"/>
      <c r="B416" s="38"/>
      <c r="C416" s="225" t="s">
        <v>719</v>
      </c>
      <c r="D416" s="225" t="s">
        <v>155</v>
      </c>
      <c r="E416" s="226" t="s">
        <v>728</v>
      </c>
      <c r="F416" s="227" t="s">
        <v>729</v>
      </c>
      <c r="G416" s="228" t="s">
        <v>158</v>
      </c>
      <c r="H416" s="229">
        <v>91.594999999999999</v>
      </c>
      <c r="I416" s="230"/>
      <c r="J416" s="231">
        <f>ROUND(I416*H416,0)</f>
        <v>0</v>
      </c>
      <c r="K416" s="227" t="s">
        <v>159</v>
      </c>
      <c r="L416" s="43"/>
      <c r="M416" s="232" t="s">
        <v>1</v>
      </c>
      <c r="N416" s="233" t="s">
        <v>44</v>
      </c>
      <c r="O416" s="90"/>
      <c r="P416" s="234">
        <f>O416*H416</f>
        <v>0</v>
      </c>
      <c r="Q416" s="234">
        <v>0</v>
      </c>
      <c r="R416" s="234">
        <f>Q416*H416</f>
        <v>0</v>
      </c>
      <c r="S416" s="234">
        <v>0.012999999999999999</v>
      </c>
      <c r="T416" s="235">
        <f>S416*H416</f>
        <v>1.1907349999999999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6" t="s">
        <v>160</v>
      </c>
      <c r="AT416" s="236" t="s">
        <v>155</v>
      </c>
      <c r="AU416" s="236" t="s">
        <v>88</v>
      </c>
      <c r="AY416" s="16" t="s">
        <v>153</v>
      </c>
      <c r="BE416" s="237">
        <f>IF(N416="základní",J416,0)</f>
        <v>0</v>
      </c>
      <c r="BF416" s="237">
        <f>IF(N416="snížená",J416,0)</f>
        <v>0</v>
      </c>
      <c r="BG416" s="237">
        <f>IF(N416="zákl. přenesená",J416,0)</f>
        <v>0</v>
      </c>
      <c r="BH416" s="237">
        <f>IF(N416="sníž. přenesená",J416,0)</f>
        <v>0</v>
      </c>
      <c r="BI416" s="237">
        <f>IF(N416="nulová",J416,0)</f>
        <v>0</v>
      </c>
      <c r="BJ416" s="16" t="s">
        <v>88</v>
      </c>
      <c r="BK416" s="237">
        <f>ROUND(I416*H416,0)</f>
        <v>0</v>
      </c>
      <c r="BL416" s="16" t="s">
        <v>160</v>
      </c>
      <c r="BM416" s="236" t="s">
        <v>1643</v>
      </c>
    </row>
    <row r="417" s="13" customFormat="1">
      <c r="A417" s="13"/>
      <c r="B417" s="238"/>
      <c r="C417" s="239"/>
      <c r="D417" s="240" t="s">
        <v>162</v>
      </c>
      <c r="E417" s="241" t="s">
        <v>1</v>
      </c>
      <c r="F417" s="242" t="s">
        <v>1644</v>
      </c>
      <c r="G417" s="239"/>
      <c r="H417" s="243">
        <v>91.594999999999999</v>
      </c>
      <c r="I417" s="244"/>
      <c r="J417" s="239"/>
      <c r="K417" s="239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162</v>
      </c>
      <c r="AU417" s="249" t="s">
        <v>88</v>
      </c>
      <c r="AV417" s="13" t="s">
        <v>88</v>
      </c>
      <c r="AW417" s="13" t="s">
        <v>33</v>
      </c>
      <c r="AX417" s="13" t="s">
        <v>78</v>
      </c>
      <c r="AY417" s="249" t="s">
        <v>153</v>
      </c>
    </row>
    <row r="418" s="2" customFormat="1" ht="24.15" customHeight="1">
      <c r="A418" s="37"/>
      <c r="B418" s="38"/>
      <c r="C418" s="225" t="s">
        <v>723</v>
      </c>
      <c r="D418" s="225" t="s">
        <v>155</v>
      </c>
      <c r="E418" s="226" t="s">
        <v>733</v>
      </c>
      <c r="F418" s="227" t="s">
        <v>734</v>
      </c>
      <c r="G418" s="228" t="s">
        <v>158</v>
      </c>
      <c r="H418" s="229">
        <v>1842.568</v>
      </c>
      <c r="I418" s="230"/>
      <c r="J418" s="231">
        <f>ROUND(I418*H418,0)</f>
        <v>0</v>
      </c>
      <c r="K418" s="227" t="s">
        <v>159</v>
      </c>
      <c r="L418" s="43"/>
      <c r="M418" s="232" t="s">
        <v>1</v>
      </c>
      <c r="N418" s="233" t="s">
        <v>44</v>
      </c>
      <c r="O418" s="90"/>
      <c r="P418" s="234">
        <f>O418*H418</f>
        <v>0</v>
      </c>
      <c r="Q418" s="234">
        <v>0</v>
      </c>
      <c r="R418" s="234">
        <f>Q418*H418</f>
        <v>0</v>
      </c>
      <c r="S418" s="234">
        <v>0.0050000000000000001</v>
      </c>
      <c r="T418" s="235">
        <f>S418*H418</f>
        <v>9.2128399999999999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6" t="s">
        <v>160</v>
      </c>
      <c r="AT418" s="236" t="s">
        <v>155</v>
      </c>
      <c r="AU418" s="236" t="s">
        <v>88</v>
      </c>
      <c r="AY418" s="16" t="s">
        <v>153</v>
      </c>
      <c r="BE418" s="237">
        <f>IF(N418="základní",J418,0)</f>
        <v>0</v>
      </c>
      <c r="BF418" s="237">
        <f>IF(N418="snížená",J418,0)</f>
        <v>0</v>
      </c>
      <c r="BG418" s="237">
        <f>IF(N418="zákl. přenesená",J418,0)</f>
        <v>0</v>
      </c>
      <c r="BH418" s="237">
        <f>IF(N418="sníž. přenesená",J418,0)</f>
        <v>0</v>
      </c>
      <c r="BI418" s="237">
        <f>IF(N418="nulová",J418,0)</f>
        <v>0</v>
      </c>
      <c r="BJ418" s="16" t="s">
        <v>88</v>
      </c>
      <c r="BK418" s="237">
        <f>ROUND(I418*H418,0)</f>
        <v>0</v>
      </c>
      <c r="BL418" s="16" t="s">
        <v>160</v>
      </c>
      <c r="BM418" s="236" t="s">
        <v>1645</v>
      </c>
    </row>
    <row r="419" s="13" customFormat="1">
      <c r="A419" s="13"/>
      <c r="B419" s="238"/>
      <c r="C419" s="239"/>
      <c r="D419" s="240" t="s">
        <v>162</v>
      </c>
      <c r="E419" s="241" t="s">
        <v>1</v>
      </c>
      <c r="F419" s="242" t="s">
        <v>1581</v>
      </c>
      <c r="G419" s="239"/>
      <c r="H419" s="243">
        <v>1842.568</v>
      </c>
      <c r="I419" s="244"/>
      <c r="J419" s="239"/>
      <c r="K419" s="239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162</v>
      </c>
      <c r="AU419" s="249" t="s">
        <v>88</v>
      </c>
      <c r="AV419" s="13" t="s">
        <v>88</v>
      </c>
      <c r="AW419" s="13" t="s">
        <v>33</v>
      </c>
      <c r="AX419" s="13" t="s">
        <v>78</v>
      </c>
      <c r="AY419" s="249" t="s">
        <v>153</v>
      </c>
    </row>
    <row r="420" s="2" customFormat="1" ht="21.75" customHeight="1">
      <c r="A420" s="37"/>
      <c r="B420" s="38"/>
      <c r="C420" s="225" t="s">
        <v>727</v>
      </c>
      <c r="D420" s="225" t="s">
        <v>155</v>
      </c>
      <c r="E420" s="226" t="s">
        <v>738</v>
      </c>
      <c r="F420" s="227" t="s">
        <v>739</v>
      </c>
      <c r="G420" s="228" t="s">
        <v>707</v>
      </c>
      <c r="H420" s="229">
        <v>2</v>
      </c>
      <c r="I420" s="230"/>
      <c r="J420" s="231">
        <f>ROUND(I420*H420,0)</f>
        <v>0</v>
      </c>
      <c r="K420" s="227" t="s">
        <v>1</v>
      </c>
      <c r="L420" s="43"/>
      <c r="M420" s="232" t="s">
        <v>1</v>
      </c>
      <c r="N420" s="233" t="s">
        <v>44</v>
      </c>
      <c r="O420" s="90"/>
      <c r="P420" s="234">
        <f>O420*H420</f>
        <v>0</v>
      </c>
      <c r="Q420" s="234">
        <v>0</v>
      </c>
      <c r="R420" s="234">
        <f>Q420*H420</f>
        <v>0</v>
      </c>
      <c r="S420" s="234">
        <v>0.050000000000000003</v>
      </c>
      <c r="T420" s="235">
        <f>S420*H420</f>
        <v>0.10000000000000001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6" t="s">
        <v>160</v>
      </c>
      <c r="AT420" s="236" t="s">
        <v>155</v>
      </c>
      <c r="AU420" s="236" t="s">
        <v>88</v>
      </c>
      <c r="AY420" s="16" t="s">
        <v>153</v>
      </c>
      <c r="BE420" s="237">
        <f>IF(N420="základní",J420,0)</f>
        <v>0</v>
      </c>
      <c r="BF420" s="237">
        <f>IF(N420="snížená",J420,0)</f>
        <v>0</v>
      </c>
      <c r="BG420" s="237">
        <f>IF(N420="zákl. přenesená",J420,0)</f>
        <v>0</v>
      </c>
      <c r="BH420" s="237">
        <f>IF(N420="sníž. přenesená",J420,0)</f>
        <v>0</v>
      </c>
      <c r="BI420" s="237">
        <f>IF(N420="nulová",J420,0)</f>
        <v>0</v>
      </c>
      <c r="BJ420" s="16" t="s">
        <v>88</v>
      </c>
      <c r="BK420" s="237">
        <f>ROUND(I420*H420,0)</f>
        <v>0</v>
      </c>
      <c r="BL420" s="16" t="s">
        <v>160</v>
      </c>
      <c r="BM420" s="236" t="s">
        <v>1646</v>
      </c>
    </row>
    <row r="421" s="2" customFormat="1" ht="24.15" customHeight="1">
      <c r="A421" s="37"/>
      <c r="B421" s="38"/>
      <c r="C421" s="225" t="s">
        <v>732</v>
      </c>
      <c r="D421" s="225" t="s">
        <v>155</v>
      </c>
      <c r="E421" s="226" t="s">
        <v>742</v>
      </c>
      <c r="F421" s="227" t="s">
        <v>743</v>
      </c>
      <c r="G421" s="228" t="s">
        <v>707</v>
      </c>
      <c r="H421" s="229">
        <v>2</v>
      </c>
      <c r="I421" s="230"/>
      <c r="J421" s="231">
        <f>ROUND(I421*H421,0)</f>
        <v>0</v>
      </c>
      <c r="K421" s="227" t="s">
        <v>1</v>
      </c>
      <c r="L421" s="43"/>
      <c r="M421" s="232" t="s">
        <v>1</v>
      </c>
      <c r="N421" s="233" t="s">
        <v>44</v>
      </c>
      <c r="O421" s="90"/>
      <c r="P421" s="234">
        <f>O421*H421</f>
        <v>0</v>
      </c>
      <c r="Q421" s="234">
        <v>0</v>
      </c>
      <c r="R421" s="234">
        <f>Q421*H421</f>
        <v>0</v>
      </c>
      <c r="S421" s="234">
        <v>0.59999999999999998</v>
      </c>
      <c r="T421" s="235">
        <f>S421*H421</f>
        <v>1.2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36" t="s">
        <v>160</v>
      </c>
      <c r="AT421" s="236" t="s">
        <v>155</v>
      </c>
      <c r="AU421" s="236" t="s">
        <v>88</v>
      </c>
      <c r="AY421" s="16" t="s">
        <v>153</v>
      </c>
      <c r="BE421" s="237">
        <f>IF(N421="základní",J421,0)</f>
        <v>0</v>
      </c>
      <c r="BF421" s="237">
        <f>IF(N421="snížená",J421,0)</f>
        <v>0</v>
      </c>
      <c r="BG421" s="237">
        <f>IF(N421="zákl. přenesená",J421,0)</f>
        <v>0</v>
      </c>
      <c r="BH421" s="237">
        <f>IF(N421="sníž. přenesená",J421,0)</f>
        <v>0</v>
      </c>
      <c r="BI421" s="237">
        <f>IF(N421="nulová",J421,0)</f>
        <v>0</v>
      </c>
      <c r="BJ421" s="16" t="s">
        <v>88</v>
      </c>
      <c r="BK421" s="237">
        <f>ROUND(I421*H421,0)</f>
        <v>0</v>
      </c>
      <c r="BL421" s="16" t="s">
        <v>160</v>
      </c>
      <c r="BM421" s="236" t="s">
        <v>1647</v>
      </c>
    </row>
    <row r="422" s="12" customFormat="1" ht="22.8" customHeight="1">
      <c r="A422" s="12"/>
      <c r="B422" s="209"/>
      <c r="C422" s="210"/>
      <c r="D422" s="211" t="s">
        <v>77</v>
      </c>
      <c r="E422" s="223" t="s">
        <v>745</v>
      </c>
      <c r="F422" s="223" t="s">
        <v>746</v>
      </c>
      <c r="G422" s="210"/>
      <c r="H422" s="210"/>
      <c r="I422" s="213"/>
      <c r="J422" s="224">
        <f>BK422</f>
        <v>0</v>
      </c>
      <c r="K422" s="210"/>
      <c r="L422" s="215"/>
      <c r="M422" s="216"/>
      <c r="N422" s="217"/>
      <c r="O422" s="217"/>
      <c r="P422" s="218">
        <f>SUM(P423:P435)</f>
        <v>0</v>
      </c>
      <c r="Q422" s="217"/>
      <c r="R422" s="218">
        <f>SUM(R423:R435)</f>
        <v>0</v>
      </c>
      <c r="S422" s="217"/>
      <c r="T422" s="219">
        <f>SUM(T423:T435)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20" t="s">
        <v>8</v>
      </c>
      <c r="AT422" s="221" t="s">
        <v>77</v>
      </c>
      <c r="AU422" s="221" t="s">
        <v>8</v>
      </c>
      <c r="AY422" s="220" t="s">
        <v>153</v>
      </c>
      <c r="BK422" s="222">
        <f>SUM(BK423:BK435)</f>
        <v>0</v>
      </c>
    </row>
    <row r="423" s="2" customFormat="1" ht="33" customHeight="1">
      <c r="A423" s="37"/>
      <c r="B423" s="38"/>
      <c r="C423" s="225" t="s">
        <v>737</v>
      </c>
      <c r="D423" s="225" t="s">
        <v>155</v>
      </c>
      <c r="E423" s="226" t="s">
        <v>748</v>
      </c>
      <c r="F423" s="227" t="s">
        <v>749</v>
      </c>
      <c r="G423" s="228" t="s">
        <v>183</v>
      </c>
      <c r="H423" s="229">
        <v>46.892000000000003</v>
      </c>
      <c r="I423" s="230"/>
      <c r="J423" s="231">
        <f>ROUND(I423*H423,0)</f>
        <v>0</v>
      </c>
      <c r="K423" s="227" t="s">
        <v>159</v>
      </c>
      <c r="L423" s="43"/>
      <c r="M423" s="232" t="s">
        <v>1</v>
      </c>
      <c r="N423" s="233" t="s">
        <v>44</v>
      </c>
      <c r="O423" s="90"/>
      <c r="P423" s="234">
        <f>O423*H423</f>
        <v>0</v>
      </c>
      <c r="Q423" s="234">
        <v>0</v>
      </c>
      <c r="R423" s="234">
        <f>Q423*H423</f>
        <v>0</v>
      </c>
      <c r="S423" s="234">
        <v>0</v>
      </c>
      <c r="T423" s="235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36" t="s">
        <v>160</v>
      </c>
      <c r="AT423" s="236" t="s">
        <v>155</v>
      </c>
      <c r="AU423" s="236" t="s">
        <v>88</v>
      </c>
      <c r="AY423" s="16" t="s">
        <v>153</v>
      </c>
      <c r="BE423" s="237">
        <f>IF(N423="základní",J423,0)</f>
        <v>0</v>
      </c>
      <c r="BF423" s="237">
        <f>IF(N423="snížená",J423,0)</f>
        <v>0</v>
      </c>
      <c r="BG423" s="237">
        <f>IF(N423="zákl. přenesená",J423,0)</f>
        <v>0</v>
      </c>
      <c r="BH423" s="237">
        <f>IF(N423="sníž. přenesená",J423,0)</f>
        <v>0</v>
      </c>
      <c r="BI423" s="237">
        <f>IF(N423="nulová",J423,0)</f>
        <v>0</v>
      </c>
      <c r="BJ423" s="16" t="s">
        <v>88</v>
      </c>
      <c r="BK423" s="237">
        <f>ROUND(I423*H423,0)</f>
        <v>0</v>
      </c>
      <c r="BL423" s="16" t="s">
        <v>160</v>
      </c>
      <c r="BM423" s="236" t="s">
        <v>1648</v>
      </c>
    </row>
    <row r="424" s="2" customFormat="1" ht="24.15" customHeight="1">
      <c r="A424" s="37"/>
      <c r="B424" s="38"/>
      <c r="C424" s="225" t="s">
        <v>741</v>
      </c>
      <c r="D424" s="225" t="s">
        <v>155</v>
      </c>
      <c r="E424" s="226" t="s">
        <v>752</v>
      </c>
      <c r="F424" s="227" t="s">
        <v>753</v>
      </c>
      <c r="G424" s="228" t="s">
        <v>183</v>
      </c>
      <c r="H424" s="229">
        <v>46.892000000000003</v>
      </c>
      <c r="I424" s="230"/>
      <c r="J424" s="231">
        <f>ROUND(I424*H424,0)</f>
        <v>0</v>
      </c>
      <c r="K424" s="227" t="s">
        <v>159</v>
      </c>
      <c r="L424" s="43"/>
      <c r="M424" s="232" t="s">
        <v>1</v>
      </c>
      <c r="N424" s="233" t="s">
        <v>44</v>
      </c>
      <c r="O424" s="90"/>
      <c r="P424" s="234">
        <f>O424*H424</f>
        <v>0</v>
      </c>
      <c r="Q424" s="234">
        <v>0</v>
      </c>
      <c r="R424" s="234">
        <f>Q424*H424</f>
        <v>0</v>
      </c>
      <c r="S424" s="234">
        <v>0</v>
      </c>
      <c r="T424" s="235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36" t="s">
        <v>160</v>
      </c>
      <c r="AT424" s="236" t="s">
        <v>155</v>
      </c>
      <c r="AU424" s="236" t="s">
        <v>88</v>
      </c>
      <c r="AY424" s="16" t="s">
        <v>153</v>
      </c>
      <c r="BE424" s="237">
        <f>IF(N424="základní",J424,0)</f>
        <v>0</v>
      </c>
      <c r="BF424" s="237">
        <f>IF(N424="snížená",J424,0)</f>
        <v>0</v>
      </c>
      <c r="BG424" s="237">
        <f>IF(N424="zákl. přenesená",J424,0)</f>
        <v>0</v>
      </c>
      <c r="BH424" s="237">
        <f>IF(N424="sníž. přenesená",J424,0)</f>
        <v>0</v>
      </c>
      <c r="BI424" s="237">
        <f>IF(N424="nulová",J424,0)</f>
        <v>0</v>
      </c>
      <c r="BJ424" s="16" t="s">
        <v>88</v>
      </c>
      <c r="BK424" s="237">
        <f>ROUND(I424*H424,0)</f>
        <v>0</v>
      </c>
      <c r="BL424" s="16" t="s">
        <v>160</v>
      </c>
      <c r="BM424" s="236" t="s">
        <v>1649</v>
      </c>
    </row>
    <row r="425" s="2" customFormat="1" ht="24.15" customHeight="1">
      <c r="A425" s="37"/>
      <c r="B425" s="38"/>
      <c r="C425" s="225" t="s">
        <v>747</v>
      </c>
      <c r="D425" s="225" t="s">
        <v>155</v>
      </c>
      <c r="E425" s="226" t="s">
        <v>756</v>
      </c>
      <c r="F425" s="227" t="s">
        <v>757</v>
      </c>
      <c r="G425" s="228" t="s">
        <v>183</v>
      </c>
      <c r="H425" s="229">
        <v>844.05600000000004</v>
      </c>
      <c r="I425" s="230"/>
      <c r="J425" s="231">
        <f>ROUND(I425*H425,0)</f>
        <v>0</v>
      </c>
      <c r="K425" s="227" t="s">
        <v>159</v>
      </c>
      <c r="L425" s="43"/>
      <c r="M425" s="232" t="s">
        <v>1</v>
      </c>
      <c r="N425" s="233" t="s">
        <v>44</v>
      </c>
      <c r="O425" s="90"/>
      <c r="P425" s="234">
        <f>O425*H425</f>
        <v>0</v>
      </c>
      <c r="Q425" s="234">
        <v>0</v>
      </c>
      <c r="R425" s="234">
        <f>Q425*H425</f>
        <v>0</v>
      </c>
      <c r="S425" s="234">
        <v>0</v>
      </c>
      <c r="T425" s="235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6" t="s">
        <v>160</v>
      </c>
      <c r="AT425" s="236" t="s">
        <v>155</v>
      </c>
      <c r="AU425" s="236" t="s">
        <v>88</v>
      </c>
      <c r="AY425" s="16" t="s">
        <v>153</v>
      </c>
      <c r="BE425" s="237">
        <f>IF(N425="základní",J425,0)</f>
        <v>0</v>
      </c>
      <c r="BF425" s="237">
        <f>IF(N425="snížená",J425,0)</f>
        <v>0</v>
      </c>
      <c r="BG425" s="237">
        <f>IF(N425="zákl. přenesená",J425,0)</f>
        <v>0</v>
      </c>
      <c r="BH425" s="237">
        <f>IF(N425="sníž. přenesená",J425,0)</f>
        <v>0</v>
      </c>
      <c r="BI425" s="237">
        <f>IF(N425="nulová",J425,0)</f>
        <v>0</v>
      </c>
      <c r="BJ425" s="16" t="s">
        <v>88</v>
      </c>
      <c r="BK425" s="237">
        <f>ROUND(I425*H425,0)</f>
        <v>0</v>
      </c>
      <c r="BL425" s="16" t="s">
        <v>160</v>
      </c>
      <c r="BM425" s="236" t="s">
        <v>1650</v>
      </c>
    </row>
    <row r="426" s="13" customFormat="1">
      <c r="A426" s="13"/>
      <c r="B426" s="238"/>
      <c r="C426" s="239"/>
      <c r="D426" s="240" t="s">
        <v>162</v>
      </c>
      <c r="E426" s="239"/>
      <c r="F426" s="242" t="s">
        <v>1651</v>
      </c>
      <c r="G426" s="239"/>
      <c r="H426" s="243">
        <v>844.05600000000004</v>
      </c>
      <c r="I426" s="244"/>
      <c r="J426" s="239"/>
      <c r="K426" s="239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162</v>
      </c>
      <c r="AU426" s="249" t="s">
        <v>88</v>
      </c>
      <c r="AV426" s="13" t="s">
        <v>88</v>
      </c>
      <c r="AW426" s="13" t="s">
        <v>4</v>
      </c>
      <c r="AX426" s="13" t="s">
        <v>8</v>
      </c>
      <c r="AY426" s="249" t="s">
        <v>153</v>
      </c>
    </row>
    <row r="427" s="2" customFormat="1" ht="33" customHeight="1">
      <c r="A427" s="37"/>
      <c r="B427" s="38"/>
      <c r="C427" s="225" t="s">
        <v>751</v>
      </c>
      <c r="D427" s="225" t="s">
        <v>155</v>
      </c>
      <c r="E427" s="226" t="s">
        <v>761</v>
      </c>
      <c r="F427" s="227" t="s">
        <v>762</v>
      </c>
      <c r="G427" s="228" t="s">
        <v>183</v>
      </c>
      <c r="H427" s="229">
        <v>3.8919999999999999</v>
      </c>
      <c r="I427" s="230"/>
      <c r="J427" s="231">
        <f>ROUND(I427*H427,0)</f>
        <v>0</v>
      </c>
      <c r="K427" s="227" t="s">
        <v>159</v>
      </c>
      <c r="L427" s="43"/>
      <c r="M427" s="232" t="s">
        <v>1</v>
      </c>
      <c r="N427" s="233" t="s">
        <v>44</v>
      </c>
      <c r="O427" s="90"/>
      <c r="P427" s="234">
        <f>O427*H427</f>
        <v>0</v>
      </c>
      <c r="Q427" s="234">
        <v>0</v>
      </c>
      <c r="R427" s="234">
        <f>Q427*H427</f>
        <v>0</v>
      </c>
      <c r="S427" s="234">
        <v>0</v>
      </c>
      <c r="T427" s="235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6" t="s">
        <v>160</v>
      </c>
      <c r="AT427" s="236" t="s">
        <v>155</v>
      </c>
      <c r="AU427" s="236" t="s">
        <v>88</v>
      </c>
      <c r="AY427" s="16" t="s">
        <v>153</v>
      </c>
      <c r="BE427" s="237">
        <f>IF(N427="základní",J427,0)</f>
        <v>0</v>
      </c>
      <c r="BF427" s="237">
        <f>IF(N427="snížená",J427,0)</f>
        <v>0</v>
      </c>
      <c r="BG427" s="237">
        <f>IF(N427="zákl. přenesená",J427,0)</f>
        <v>0</v>
      </c>
      <c r="BH427" s="237">
        <f>IF(N427="sníž. přenesená",J427,0)</f>
        <v>0</v>
      </c>
      <c r="BI427" s="237">
        <f>IF(N427="nulová",J427,0)</f>
        <v>0</v>
      </c>
      <c r="BJ427" s="16" t="s">
        <v>88</v>
      </c>
      <c r="BK427" s="237">
        <f>ROUND(I427*H427,0)</f>
        <v>0</v>
      </c>
      <c r="BL427" s="16" t="s">
        <v>160</v>
      </c>
      <c r="BM427" s="236" t="s">
        <v>1652</v>
      </c>
    </row>
    <row r="428" s="13" customFormat="1">
      <c r="A428" s="13"/>
      <c r="B428" s="238"/>
      <c r="C428" s="239"/>
      <c r="D428" s="240" t="s">
        <v>162</v>
      </c>
      <c r="E428" s="241" t="s">
        <v>1</v>
      </c>
      <c r="F428" s="242" t="s">
        <v>1653</v>
      </c>
      <c r="G428" s="239"/>
      <c r="H428" s="243">
        <v>7.423</v>
      </c>
      <c r="I428" s="244"/>
      <c r="J428" s="239"/>
      <c r="K428" s="239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162</v>
      </c>
      <c r="AU428" s="249" t="s">
        <v>88</v>
      </c>
      <c r="AV428" s="13" t="s">
        <v>88</v>
      </c>
      <c r="AW428" s="13" t="s">
        <v>33</v>
      </c>
      <c r="AX428" s="13" t="s">
        <v>78</v>
      </c>
      <c r="AY428" s="249" t="s">
        <v>153</v>
      </c>
    </row>
    <row r="429" s="13" customFormat="1">
      <c r="A429" s="13"/>
      <c r="B429" s="238"/>
      <c r="C429" s="239"/>
      <c r="D429" s="240" t="s">
        <v>162</v>
      </c>
      <c r="E429" s="241" t="s">
        <v>1</v>
      </c>
      <c r="F429" s="242" t="s">
        <v>1654</v>
      </c>
      <c r="G429" s="239"/>
      <c r="H429" s="243">
        <v>-3.5310000000000001</v>
      </c>
      <c r="I429" s="244"/>
      <c r="J429" s="239"/>
      <c r="K429" s="239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162</v>
      </c>
      <c r="AU429" s="249" t="s">
        <v>88</v>
      </c>
      <c r="AV429" s="13" t="s">
        <v>88</v>
      </c>
      <c r="AW429" s="13" t="s">
        <v>33</v>
      </c>
      <c r="AX429" s="13" t="s">
        <v>78</v>
      </c>
      <c r="AY429" s="249" t="s">
        <v>153</v>
      </c>
    </row>
    <row r="430" s="2" customFormat="1" ht="33" customHeight="1">
      <c r="A430" s="37"/>
      <c r="B430" s="38"/>
      <c r="C430" s="225" t="s">
        <v>755</v>
      </c>
      <c r="D430" s="225" t="s">
        <v>155</v>
      </c>
      <c r="E430" s="226" t="s">
        <v>767</v>
      </c>
      <c r="F430" s="227" t="s">
        <v>768</v>
      </c>
      <c r="G430" s="228" t="s">
        <v>183</v>
      </c>
      <c r="H430" s="229">
        <v>1.1910000000000001</v>
      </c>
      <c r="I430" s="230"/>
      <c r="J430" s="231">
        <f>ROUND(I430*H430,0)</f>
        <v>0</v>
      </c>
      <c r="K430" s="227" t="s">
        <v>159</v>
      </c>
      <c r="L430" s="43"/>
      <c r="M430" s="232" t="s">
        <v>1</v>
      </c>
      <c r="N430" s="233" t="s">
        <v>44</v>
      </c>
      <c r="O430" s="90"/>
      <c r="P430" s="234">
        <f>O430*H430</f>
        <v>0</v>
      </c>
      <c r="Q430" s="234">
        <v>0</v>
      </c>
      <c r="R430" s="234">
        <f>Q430*H430</f>
        <v>0</v>
      </c>
      <c r="S430" s="234">
        <v>0</v>
      </c>
      <c r="T430" s="235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6" t="s">
        <v>160</v>
      </c>
      <c r="AT430" s="236" t="s">
        <v>155</v>
      </c>
      <c r="AU430" s="236" t="s">
        <v>88</v>
      </c>
      <c r="AY430" s="16" t="s">
        <v>153</v>
      </c>
      <c r="BE430" s="237">
        <f>IF(N430="základní",J430,0)</f>
        <v>0</v>
      </c>
      <c r="BF430" s="237">
        <f>IF(N430="snížená",J430,0)</f>
        <v>0</v>
      </c>
      <c r="BG430" s="237">
        <f>IF(N430="zákl. přenesená",J430,0)</f>
        <v>0</v>
      </c>
      <c r="BH430" s="237">
        <f>IF(N430="sníž. přenesená",J430,0)</f>
        <v>0</v>
      </c>
      <c r="BI430" s="237">
        <f>IF(N430="nulová",J430,0)</f>
        <v>0</v>
      </c>
      <c r="BJ430" s="16" t="s">
        <v>88</v>
      </c>
      <c r="BK430" s="237">
        <f>ROUND(I430*H430,0)</f>
        <v>0</v>
      </c>
      <c r="BL430" s="16" t="s">
        <v>160</v>
      </c>
      <c r="BM430" s="236" t="s">
        <v>1655</v>
      </c>
    </row>
    <row r="431" s="13" customFormat="1">
      <c r="A431" s="13"/>
      <c r="B431" s="238"/>
      <c r="C431" s="239"/>
      <c r="D431" s="240" t="s">
        <v>162</v>
      </c>
      <c r="E431" s="241" t="s">
        <v>1</v>
      </c>
      <c r="F431" s="242" t="s">
        <v>1656</v>
      </c>
      <c r="G431" s="239"/>
      <c r="H431" s="243">
        <v>1.1910000000000001</v>
      </c>
      <c r="I431" s="244"/>
      <c r="J431" s="239"/>
      <c r="K431" s="239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162</v>
      </c>
      <c r="AU431" s="249" t="s">
        <v>88</v>
      </c>
      <c r="AV431" s="13" t="s">
        <v>88</v>
      </c>
      <c r="AW431" s="13" t="s">
        <v>33</v>
      </c>
      <c r="AX431" s="13" t="s">
        <v>78</v>
      </c>
      <c r="AY431" s="249" t="s">
        <v>153</v>
      </c>
    </row>
    <row r="432" s="2" customFormat="1" ht="37.8" customHeight="1">
      <c r="A432" s="37"/>
      <c r="B432" s="38"/>
      <c r="C432" s="225" t="s">
        <v>760</v>
      </c>
      <c r="D432" s="225" t="s">
        <v>155</v>
      </c>
      <c r="E432" s="226" t="s">
        <v>772</v>
      </c>
      <c r="F432" s="227" t="s">
        <v>773</v>
      </c>
      <c r="G432" s="228" t="s">
        <v>183</v>
      </c>
      <c r="H432" s="229">
        <v>28.408000000000001</v>
      </c>
      <c r="I432" s="230"/>
      <c r="J432" s="231">
        <f>ROUND(I432*H432,0)</f>
        <v>0</v>
      </c>
      <c r="K432" s="227" t="s">
        <v>159</v>
      </c>
      <c r="L432" s="43"/>
      <c r="M432" s="232" t="s">
        <v>1</v>
      </c>
      <c r="N432" s="233" t="s">
        <v>44</v>
      </c>
      <c r="O432" s="90"/>
      <c r="P432" s="234">
        <f>O432*H432</f>
        <v>0</v>
      </c>
      <c r="Q432" s="234">
        <v>0</v>
      </c>
      <c r="R432" s="234">
        <f>Q432*H432</f>
        <v>0</v>
      </c>
      <c r="S432" s="234">
        <v>0</v>
      </c>
      <c r="T432" s="235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6" t="s">
        <v>160</v>
      </c>
      <c r="AT432" s="236" t="s">
        <v>155</v>
      </c>
      <c r="AU432" s="236" t="s">
        <v>88</v>
      </c>
      <c r="AY432" s="16" t="s">
        <v>153</v>
      </c>
      <c r="BE432" s="237">
        <f>IF(N432="základní",J432,0)</f>
        <v>0</v>
      </c>
      <c r="BF432" s="237">
        <f>IF(N432="snížená",J432,0)</f>
        <v>0</v>
      </c>
      <c r="BG432" s="237">
        <f>IF(N432="zákl. přenesená",J432,0)</f>
        <v>0</v>
      </c>
      <c r="BH432" s="237">
        <f>IF(N432="sníž. přenesená",J432,0)</f>
        <v>0</v>
      </c>
      <c r="BI432" s="237">
        <f>IF(N432="nulová",J432,0)</f>
        <v>0</v>
      </c>
      <c r="BJ432" s="16" t="s">
        <v>88</v>
      </c>
      <c r="BK432" s="237">
        <f>ROUND(I432*H432,0)</f>
        <v>0</v>
      </c>
      <c r="BL432" s="16" t="s">
        <v>160</v>
      </c>
      <c r="BM432" s="236" t="s">
        <v>1657</v>
      </c>
    </row>
    <row r="433" s="13" customFormat="1">
      <c r="A433" s="13"/>
      <c r="B433" s="238"/>
      <c r="C433" s="239"/>
      <c r="D433" s="240" t="s">
        <v>162</v>
      </c>
      <c r="E433" s="241" t="s">
        <v>1</v>
      </c>
      <c r="F433" s="242" t="s">
        <v>1658</v>
      </c>
      <c r="G433" s="239"/>
      <c r="H433" s="243">
        <v>28.408000000000001</v>
      </c>
      <c r="I433" s="244"/>
      <c r="J433" s="239"/>
      <c r="K433" s="239"/>
      <c r="L433" s="245"/>
      <c r="M433" s="246"/>
      <c r="N433" s="247"/>
      <c r="O433" s="247"/>
      <c r="P433" s="247"/>
      <c r="Q433" s="247"/>
      <c r="R433" s="247"/>
      <c r="S433" s="247"/>
      <c r="T433" s="24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9" t="s">
        <v>162</v>
      </c>
      <c r="AU433" s="249" t="s">
        <v>88</v>
      </c>
      <c r="AV433" s="13" t="s">
        <v>88</v>
      </c>
      <c r="AW433" s="13" t="s">
        <v>33</v>
      </c>
      <c r="AX433" s="13" t="s">
        <v>78</v>
      </c>
      <c r="AY433" s="249" t="s">
        <v>153</v>
      </c>
    </row>
    <row r="434" s="2" customFormat="1" ht="44.25" customHeight="1">
      <c r="A434" s="37"/>
      <c r="B434" s="38"/>
      <c r="C434" s="225" t="s">
        <v>766</v>
      </c>
      <c r="D434" s="225" t="s">
        <v>155</v>
      </c>
      <c r="E434" s="226" t="s">
        <v>777</v>
      </c>
      <c r="F434" s="227" t="s">
        <v>778</v>
      </c>
      <c r="G434" s="228" t="s">
        <v>183</v>
      </c>
      <c r="H434" s="229">
        <v>9.5570000000000004</v>
      </c>
      <c r="I434" s="230"/>
      <c r="J434" s="231">
        <f>ROUND(I434*H434,0)</f>
        <v>0</v>
      </c>
      <c r="K434" s="227" t="s">
        <v>159</v>
      </c>
      <c r="L434" s="43"/>
      <c r="M434" s="232" t="s">
        <v>1</v>
      </c>
      <c r="N434" s="233" t="s">
        <v>44</v>
      </c>
      <c r="O434" s="90"/>
      <c r="P434" s="234">
        <f>O434*H434</f>
        <v>0</v>
      </c>
      <c r="Q434" s="234">
        <v>0</v>
      </c>
      <c r="R434" s="234">
        <f>Q434*H434</f>
        <v>0</v>
      </c>
      <c r="S434" s="234">
        <v>0</v>
      </c>
      <c r="T434" s="23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36" t="s">
        <v>160</v>
      </c>
      <c r="AT434" s="236" t="s">
        <v>155</v>
      </c>
      <c r="AU434" s="236" t="s">
        <v>88</v>
      </c>
      <c r="AY434" s="16" t="s">
        <v>153</v>
      </c>
      <c r="BE434" s="237">
        <f>IF(N434="základní",J434,0)</f>
        <v>0</v>
      </c>
      <c r="BF434" s="237">
        <f>IF(N434="snížená",J434,0)</f>
        <v>0</v>
      </c>
      <c r="BG434" s="237">
        <f>IF(N434="zákl. přenesená",J434,0)</f>
        <v>0</v>
      </c>
      <c r="BH434" s="237">
        <f>IF(N434="sníž. přenesená",J434,0)</f>
        <v>0</v>
      </c>
      <c r="BI434" s="237">
        <f>IF(N434="nulová",J434,0)</f>
        <v>0</v>
      </c>
      <c r="BJ434" s="16" t="s">
        <v>88</v>
      </c>
      <c r="BK434" s="237">
        <f>ROUND(I434*H434,0)</f>
        <v>0</v>
      </c>
      <c r="BL434" s="16" t="s">
        <v>160</v>
      </c>
      <c r="BM434" s="236" t="s">
        <v>1659</v>
      </c>
    </row>
    <row r="435" s="13" customFormat="1">
      <c r="A435" s="13"/>
      <c r="B435" s="238"/>
      <c r="C435" s="239"/>
      <c r="D435" s="240" t="s">
        <v>162</v>
      </c>
      <c r="E435" s="241" t="s">
        <v>1</v>
      </c>
      <c r="F435" s="242" t="s">
        <v>1660</v>
      </c>
      <c r="G435" s="239"/>
      <c r="H435" s="243">
        <v>9.5570000000000004</v>
      </c>
      <c r="I435" s="244"/>
      <c r="J435" s="239"/>
      <c r="K435" s="239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162</v>
      </c>
      <c r="AU435" s="249" t="s">
        <v>88</v>
      </c>
      <c r="AV435" s="13" t="s">
        <v>88</v>
      </c>
      <c r="AW435" s="13" t="s">
        <v>33</v>
      </c>
      <c r="AX435" s="13" t="s">
        <v>78</v>
      </c>
      <c r="AY435" s="249" t="s">
        <v>153</v>
      </c>
    </row>
    <row r="436" s="12" customFormat="1" ht="22.8" customHeight="1">
      <c r="A436" s="12"/>
      <c r="B436" s="209"/>
      <c r="C436" s="210"/>
      <c r="D436" s="211" t="s">
        <v>77</v>
      </c>
      <c r="E436" s="223" t="s">
        <v>781</v>
      </c>
      <c r="F436" s="223" t="s">
        <v>782</v>
      </c>
      <c r="G436" s="210"/>
      <c r="H436" s="210"/>
      <c r="I436" s="213"/>
      <c r="J436" s="224">
        <f>BK436</f>
        <v>0</v>
      </c>
      <c r="K436" s="210"/>
      <c r="L436" s="215"/>
      <c r="M436" s="216"/>
      <c r="N436" s="217"/>
      <c r="O436" s="217"/>
      <c r="P436" s="218">
        <f>P437</f>
        <v>0</v>
      </c>
      <c r="Q436" s="217"/>
      <c r="R436" s="218">
        <f>R437</f>
        <v>0</v>
      </c>
      <c r="S436" s="217"/>
      <c r="T436" s="219">
        <f>T437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20" t="s">
        <v>8</v>
      </c>
      <c r="AT436" s="221" t="s">
        <v>77</v>
      </c>
      <c r="AU436" s="221" t="s">
        <v>8</v>
      </c>
      <c r="AY436" s="220" t="s">
        <v>153</v>
      </c>
      <c r="BK436" s="222">
        <f>BK437</f>
        <v>0</v>
      </c>
    </row>
    <row r="437" s="2" customFormat="1" ht="24.15" customHeight="1">
      <c r="A437" s="37"/>
      <c r="B437" s="38"/>
      <c r="C437" s="225" t="s">
        <v>771</v>
      </c>
      <c r="D437" s="225" t="s">
        <v>155</v>
      </c>
      <c r="E437" s="226" t="s">
        <v>784</v>
      </c>
      <c r="F437" s="227" t="s">
        <v>785</v>
      </c>
      <c r="G437" s="228" t="s">
        <v>183</v>
      </c>
      <c r="H437" s="229">
        <v>88.400000000000006</v>
      </c>
      <c r="I437" s="230"/>
      <c r="J437" s="231">
        <f>ROUND(I437*H437,0)</f>
        <v>0</v>
      </c>
      <c r="K437" s="227" t="s">
        <v>159</v>
      </c>
      <c r="L437" s="43"/>
      <c r="M437" s="232" t="s">
        <v>1</v>
      </c>
      <c r="N437" s="233" t="s">
        <v>44</v>
      </c>
      <c r="O437" s="90"/>
      <c r="P437" s="234">
        <f>O437*H437</f>
        <v>0</v>
      </c>
      <c r="Q437" s="234">
        <v>0</v>
      </c>
      <c r="R437" s="234">
        <f>Q437*H437</f>
        <v>0</v>
      </c>
      <c r="S437" s="234">
        <v>0</v>
      </c>
      <c r="T437" s="235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6" t="s">
        <v>160</v>
      </c>
      <c r="AT437" s="236" t="s">
        <v>155</v>
      </c>
      <c r="AU437" s="236" t="s">
        <v>88</v>
      </c>
      <c r="AY437" s="16" t="s">
        <v>153</v>
      </c>
      <c r="BE437" s="237">
        <f>IF(N437="základní",J437,0)</f>
        <v>0</v>
      </c>
      <c r="BF437" s="237">
        <f>IF(N437="snížená",J437,0)</f>
        <v>0</v>
      </c>
      <c r="BG437" s="237">
        <f>IF(N437="zákl. přenesená",J437,0)</f>
        <v>0</v>
      </c>
      <c r="BH437" s="237">
        <f>IF(N437="sníž. přenesená",J437,0)</f>
        <v>0</v>
      </c>
      <c r="BI437" s="237">
        <f>IF(N437="nulová",J437,0)</f>
        <v>0</v>
      </c>
      <c r="BJ437" s="16" t="s">
        <v>88</v>
      </c>
      <c r="BK437" s="237">
        <f>ROUND(I437*H437,0)</f>
        <v>0</v>
      </c>
      <c r="BL437" s="16" t="s">
        <v>160</v>
      </c>
      <c r="BM437" s="236" t="s">
        <v>1661</v>
      </c>
    </row>
    <row r="438" s="12" customFormat="1" ht="25.92" customHeight="1">
      <c r="A438" s="12"/>
      <c r="B438" s="209"/>
      <c r="C438" s="210"/>
      <c r="D438" s="211" t="s">
        <v>77</v>
      </c>
      <c r="E438" s="212" t="s">
        <v>787</v>
      </c>
      <c r="F438" s="212" t="s">
        <v>788</v>
      </c>
      <c r="G438" s="210"/>
      <c r="H438" s="210"/>
      <c r="I438" s="213"/>
      <c r="J438" s="214">
        <f>BK438</f>
        <v>0</v>
      </c>
      <c r="K438" s="210"/>
      <c r="L438" s="215"/>
      <c r="M438" s="216"/>
      <c r="N438" s="217"/>
      <c r="O438" s="217"/>
      <c r="P438" s="218">
        <f>P439+P442+P470+P476+P504+P556+P597+P636</f>
        <v>0</v>
      </c>
      <c r="Q438" s="217"/>
      <c r="R438" s="218">
        <f>R439+R442+R470+R476+R504+R556+R597+R636</f>
        <v>16.592833410000001</v>
      </c>
      <c r="S438" s="217"/>
      <c r="T438" s="219">
        <f>T439+T442+T470+T476+T504+T556+T597+T636</f>
        <v>4.4939514000000003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20" t="s">
        <v>88</v>
      </c>
      <c r="AT438" s="221" t="s">
        <v>77</v>
      </c>
      <c r="AU438" s="221" t="s">
        <v>78</v>
      </c>
      <c r="AY438" s="220" t="s">
        <v>153</v>
      </c>
      <c r="BK438" s="222">
        <f>BK439+BK442+BK470+BK476+BK504+BK556+BK597+BK636</f>
        <v>0</v>
      </c>
    </row>
    <row r="439" s="12" customFormat="1" ht="22.8" customHeight="1">
      <c r="A439" s="12"/>
      <c r="B439" s="209"/>
      <c r="C439" s="210"/>
      <c r="D439" s="211" t="s">
        <v>77</v>
      </c>
      <c r="E439" s="223" t="s">
        <v>789</v>
      </c>
      <c r="F439" s="223" t="s">
        <v>790</v>
      </c>
      <c r="G439" s="210"/>
      <c r="H439" s="210"/>
      <c r="I439" s="213"/>
      <c r="J439" s="224">
        <f>BK439</f>
        <v>0</v>
      </c>
      <c r="K439" s="210"/>
      <c r="L439" s="215"/>
      <c r="M439" s="216"/>
      <c r="N439" s="217"/>
      <c r="O439" s="217"/>
      <c r="P439" s="218">
        <f>SUM(P440:P441)</f>
        <v>0</v>
      </c>
      <c r="Q439" s="217"/>
      <c r="R439" s="218">
        <f>SUM(R440:R441)</f>
        <v>0</v>
      </c>
      <c r="S439" s="217"/>
      <c r="T439" s="219">
        <f>SUM(T440:T441)</f>
        <v>0.042840000000000003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0" t="s">
        <v>88</v>
      </c>
      <c r="AT439" s="221" t="s">
        <v>77</v>
      </c>
      <c r="AU439" s="221" t="s">
        <v>8</v>
      </c>
      <c r="AY439" s="220" t="s">
        <v>153</v>
      </c>
      <c r="BK439" s="222">
        <f>SUM(BK440:BK441)</f>
        <v>0</v>
      </c>
    </row>
    <row r="440" s="2" customFormat="1" ht="16.5" customHeight="1">
      <c r="A440" s="37"/>
      <c r="B440" s="38"/>
      <c r="C440" s="225" t="s">
        <v>776</v>
      </c>
      <c r="D440" s="225" t="s">
        <v>155</v>
      </c>
      <c r="E440" s="226" t="s">
        <v>792</v>
      </c>
      <c r="F440" s="227" t="s">
        <v>793</v>
      </c>
      <c r="G440" s="228" t="s">
        <v>158</v>
      </c>
      <c r="H440" s="229">
        <v>10.710000000000001</v>
      </c>
      <c r="I440" s="230"/>
      <c r="J440" s="231">
        <f>ROUND(I440*H440,0)</f>
        <v>0</v>
      </c>
      <c r="K440" s="227" t="s">
        <v>159</v>
      </c>
      <c r="L440" s="43"/>
      <c r="M440" s="232" t="s">
        <v>1</v>
      </c>
      <c r="N440" s="233" t="s">
        <v>44</v>
      </c>
      <c r="O440" s="90"/>
      <c r="P440" s="234">
        <f>O440*H440</f>
        <v>0</v>
      </c>
      <c r="Q440" s="234">
        <v>0</v>
      </c>
      <c r="R440" s="234">
        <f>Q440*H440</f>
        <v>0</v>
      </c>
      <c r="S440" s="234">
        <v>0.0040000000000000001</v>
      </c>
      <c r="T440" s="235">
        <f>S440*H440</f>
        <v>0.042840000000000003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36" t="s">
        <v>231</v>
      </c>
      <c r="AT440" s="236" t="s">
        <v>155</v>
      </c>
      <c r="AU440" s="236" t="s">
        <v>88</v>
      </c>
      <c r="AY440" s="16" t="s">
        <v>153</v>
      </c>
      <c r="BE440" s="237">
        <f>IF(N440="základní",J440,0)</f>
        <v>0</v>
      </c>
      <c r="BF440" s="237">
        <f>IF(N440="snížená",J440,0)</f>
        <v>0</v>
      </c>
      <c r="BG440" s="237">
        <f>IF(N440="zákl. přenesená",J440,0)</f>
        <v>0</v>
      </c>
      <c r="BH440" s="237">
        <f>IF(N440="sníž. přenesená",J440,0)</f>
        <v>0</v>
      </c>
      <c r="BI440" s="237">
        <f>IF(N440="nulová",J440,0)</f>
        <v>0</v>
      </c>
      <c r="BJ440" s="16" t="s">
        <v>88</v>
      </c>
      <c r="BK440" s="237">
        <f>ROUND(I440*H440,0)</f>
        <v>0</v>
      </c>
      <c r="BL440" s="16" t="s">
        <v>231</v>
      </c>
      <c r="BM440" s="236" t="s">
        <v>1662</v>
      </c>
    </row>
    <row r="441" s="13" customFormat="1">
      <c r="A441" s="13"/>
      <c r="B441" s="238"/>
      <c r="C441" s="239"/>
      <c r="D441" s="240" t="s">
        <v>162</v>
      </c>
      <c r="E441" s="241" t="s">
        <v>1</v>
      </c>
      <c r="F441" s="242" t="s">
        <v>561</v>
      </c>
      <c r="G441" s="239"/>
      <c r="H441" s="243">
        <v>10.710000000000001</v>
      </c>
      <c r="I441" s="244"/>
      <c r="J441" s="239"/>
      <c r="K441" s="239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162</v>
      </c>
      <c r="AU441" s="249" t="s">
        <v>88</v>
      </c>
      <c r="AV441" s="13" t="s">
        <v>88</v>
      </c>
      <c r="AW441" s="13" t="s">
        <v>33</v>
      </c>
      <c r="AX441" s="13" t="s">
        <v>78</v>
      </c>
      <c r="AY441" s="249" t="s">
        <v>153</v>
      </c>
    </row>
    <row r="442" s="12" customFormat="1" ht="22.8" customHeight="1">
      <c r="A442" s="12"/>
      <c r="B442" s="209"/>
      <c r="C442" s="210"/>
      <c r="D442" s="211" t="s">
        <v>77</v>
      </c>
      <c r="E442" s="223" t="s">
        <v>795</v>
      </c>
      <c r="F442" s="223" t="s">
        <v>796</v>
      </c>
      <c r="G442" s="210"/>
      <c r="H442" s="210"/>
      <c r="I442" s="213"/>
      <c r="J442" s="224">
        <f>BK442</f>
        <v>0</v>
      </c>
      <c r="K442" s="210"/>
      <c r="L442" s="215"/>
      <c r="M442" s="216"/>
      <c r="N442" s="217"/>
      <c r="O442" s="217"/>
      <c r="P442" s="218">
        <f>SUM(P443:P469)</f>
        <v>0</v>
      </c>
      <c r="Q442" s="217"/>
      <c r="R442" s="218">
        <f>SUM(R443:R469)</f>
        <v>1.5551765399999999</v>
      </c>
      <c r="S442" s="217"/>
      <c r="T442" s="219">
        <f>SUM(T443:T469)</f>
        <v>0.90646199999999999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20" t="s">
        <v>88</v>
      </c>
      <c r="AT442" s="221" t="s">
        <v>77</v>
      </c>
      <c r="AU442" s="221" t="s">
        <v>8</v>
      </c>
      <c r="AY442" s="220" t="s">
        <v>153</v>
      </c>
      <c r="BK442" s="222">
        <f>SUM(BK443:BK469)</f>
        <v>0</v>
      </c>
    </row>
    <row r="443" s="2" customFormat="1" ht="33" customHeight="1">
      <c r="A443" s="37"/>
      <c r="B443" s="38"/>
      <c r="C443" s="225" t="s">
        <v>783</v>
      </c>
      <c r="D443" s="225" t="s">
        <v>155</v>
      </c>
      <c r="E443" s="226" t="s">
        <v>798</v>
      </c>
      <c r="F443" s="227" t="s">
        <v>799</v>
      </c>
      <c r="G443" s="228" t="s">
        <v>158</v>
      </c>
      <c r="H443" s="229">
        <v>453.23099999999999</v>
      </c>
      <c r="I443" s="230"/>
      <c r="J443" s="231">
        <f>ROUND(I443*H443,0)</f>
        <v>0</v>
      </c>
      <c r="K443" s="227" t="s">
        <v>1663</v>
      </c>
      <c r="L443" s="43"/>
      <c r="M443" s="232" t="s">
        <v>1</v>
      </c>
      <c r="N443" s="233" t="s">
        <v>44</v>
      </c>
      <c r="O443" s="90"/>
      <c r="P443" s="234">
        <f>O443*H443</f>
        <v>0</v>
      </c>
      <c r="Q443" s="234">
        <v>0</v>
      </c>
      <c r="R443" s="234">
        <f>Q443*H443</f>
        <v>0</v>
      </c>
      <c r="S443" s="234">
        <v>0.002</v>
      </c>
      <c r="T443" s="235">
        <f>S443*H443</f>
        <v>0.90646199999999999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6" t="s">
        <v>231</v>
      </c>
      <c r="AT443" s="236" t="s">
        <v>155</v>
      </c>
      <c r="AU443" s="236" t="s">
        <v>88</v>
      </c>
      <c r="AY443" s="16" t="s">
        <v>153</v>
      </c>
      <c r="BE443" s="237">
        <f>IF(N443="základní",J443,0)</f>
        <v>0</v>
      </c>
      <c r="BF443" s="237">
        <f>IF(N443="snížená",J443,0)</f>
        <v>0</v>
      </c>
      <c r="BG443" s="237">
        <f>IF(N443="zákl. přenesená",J443,0)</f>
        <v>0</v>
      </c>
      <c r="BH443" s="237">
        <f>IF(N443="sníž. přenesená",J443,0)</f>
        <v>0</v>
      </c>
      <c r="BI443" s="237">
        <f>IF(N443="nulová",J443,0)</f>
        <v>0</v>
      </c>
      <c r="BJ443" s="16" t="s">
        <v>88</v>
      </c>
      <c r="BK443" s="237">
        <f>ROUND(I443*H443,0)</f>
        <v>0</v>
      </c>
      <c r="BL443" s="16" t="s">
        <v>231</v>
      </c>
      <c r="BM443" s="236" t="s">
        <v>1664</v>
      </c>
    </row>
    <row r="444" s="13" customFormat="1">
      <c r="A444" s="13"/>
      <c r="B444" s="238"/>
      <c r="C444" s="239"/>
      <c r="D444" s="240" t="s">
        <v>162</v>
      </c>
      <c r="E444" s="241" t="s">
        <v>1</v>
      </c>
      <c r="F444" s="242" t="s">
        <v>1665</v>
      </c>
      <c r="G444" s="239"/>
      <c r="H444" s="243">
        <v>453.23099999999999</v>
      </c>
      <c r="I444" s="244"/>
      <c r="J444" s="239"/>
      <c r="K444" s="239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162</v>
      </c>
      <c r="AU444" s="249" t="s">
        <v>88</v>
      </c>
      <c r="AV444" s="13" t="s">
        <v>88</v>
      </c>
      <c r="AW444" s="13" t="s">
        <v>33</v>
      </c>
      <c r="AX444" s="13" t="s">
        <v>78</v>
      </c>
      <c r="AY444" s="249" t="s">
        <v>153</v>
      </c>
    </row>
    <row r="445" s="2" customFormat="1" ht="24.15" customHeight="1">
      <c r="A445" s="37"/>
      <c r="B445" s="38"/>
      <c r="C445" s="225" t="s">
        <v>791</v>
      </c>
      <c r="D445" s="225" t="s">
        <v>155</v>
      </c>
      <c r="E445" s="226" t="s">
        <v>803</v>
      </c>
      <c r="F445" s="227" t="s">
        <v>804</v>
      </c>
      <c r="G445" s="228" t="s">
        <v>158</v>
      </c>
      <c r="H445" s="229">
        <v>6.0800000000000001</v>
      </c>
      <c r="I445" s="230"/>
      <c r="J445" s="231">
        <f>ROUND(I445*H445,0)</f>
        <v>0</v>
      </c>
      <c r="K445" s="227" t="s">
        <v>159</v>
      </c>
      <c r="L445" s="43"/>
      <c r="M445" s="232" t="s">
        <v>1</v>
      </c>
      <c r="N445" s="233" t="s">
        <v>44</v>
      </c>
      <c r="O445" s="90"/>
      <c r="P445" s="234">
        <f>O445*H445</f>
        <v>0</v>
      </c>
      <c r="Q445" s="234">
        <v>0.00019000000000000001</v>
      </c>
      <c r="R445" s="234">
        <f>Q445*H445</f>
        <v>0.0011552000000000001</v>
      </c>
      <c r="S445" s="234">
        <v>0</v>
      </c>
      <c r="T445" s="235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6" t="s">
        <v>231</v>
      </c>
      <c r="AT445" s="236" t="s">
        <v>155</v>
      </c>
      <c r="AU445" s="236" t="s">
        <v>88</v>
      </c>
      <c r="AY445" s="16" t="s">
        <v>153</v>
      </c>
      <c r="BE445" s="237">
        <f>IF(N445="základní",J445,0)</f>
        <v>0</v>
      </c>
      <c r="BF445" s="237">
        <f>IF(N445="snížená",J445,0)</f>
        <v>0</v>
      </c>
      <c r="BG445" s="237">
        <f>IF(N445="zákl. přenesená",J445,0)</f>
        <v>0</v>
      </c>
      <c r="BH445" s="237">
        <f>IF(N445="sníž. přenesená",J445,0)</f>
        <v>0</v>
      </c>
      <c r="BI445" s="237">
        <f>IF(N445="nulová",J445,0)</f>
        <v>0</v>
      </c>
      <c r="BJ445" s="16" t="s">
        <v>88</v>
      </c>
      <c r="BK445" s="237">
        <f>ROUND(I445*H445,0)</f>
        <v>0</v>
      </c>
      <c r="BL445" s="16" t="s">
        <v>231</v>
      </c>
      <c r="BM445" s="236" t="s">
        <v>1666</v>
      </c>
    </row>
    <row r="446" s="13" customFormat="1">
      <c r="A446" s="13"/>
      <c r="B446" s="238"/>
      <c r="C446" s="239"/>
      <c r="D446" s="240" t="s">
        <v>162</v>
      </c>
      <c r="E446" s="241" t="s">
        <v>1</v>
      </c>
      <c r="F446" s="242" t="s">
        <v>226</v>
      </c>
      <c r="G446" s="239"/>
      <c r="H446" s="243">
        <v>6.0800000000000001</v>
      </c>
      <c r="I446" s="244"/>
      <c r="J446" s="239"/>
      <c r="K446" s="239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162</v>
      </c>
      <c r="AU446" s="249" t="s">
        <v>88</v>
      </c>
      <c r="AV446" s="13" t="s">
        <v>88</v>
      </c>
      <c r="AW446" s="13" t="s">
        <v>33</v>
      </c>
      <c r="AX446" s="13" t="s">
        <v>78</v>
      </c>
      <c r="AY446" s="249" t="s">
        <v>153</v>
      </c>
    </row>
    <row r="447" s="2" customFormat="1" ht="33" customHeight="1">
      <c r="A447" s="37"/>
      <c r="B447" s="38"/>
      <c r="C447" s="250" t="s">
        <v>797</v>
      </c>
      <c r="D447" s="250" t="s">
        <v>232</v>
      </c>
      <c r="E447" s="251" t="s">
        <v>808</v>
      </c>
      <c r="F447" s="252" t="s">
        <v>809</v>
      </c>
      <c r="G447" s="253" t="s">
        <v>158</v>
      </c>
      <c r="H447" s="254">
        <v>7.2960000000000003</v>
      </c>
      <c r="I447" s="255"/>
      <c r="J447" s="256">
        <f>ROUND(I447*H447,0)</f>
        <v>0</v>
      </c>
      <c r="K447" s="252" t="s">
        <v>159</v>
      </c>
      <c r="L447" s="257"/>
      <c r="M447" s="258" t="s">
        <v>1</v>
      </c>
      <c r="N447" s="259" t="s">
        <v>44</v>
      </c>
      <c r="O447" s="90"/>
      <c r="P447" s="234">
        <f>O447*H447</f>
        <v>0</v>
      </c>
      <c r="Q447" s="234">
        <v>0.00050000000000000001</v>
      </c>
      <c r="R447" s="234">
        <f>Q447*H447</f>
        <v>0.0036480000000000002</v>
      </c>
      <c r="S447" s="234">
        <v>0</v>
      </c>
      <c r="T447" s="235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36" t="s">
        <v>319</v>
      </c>
      <c r="AT447" s="236" t="s">
        <v>232</v>
      </c>
      <c r="AU447" s="236" t="s">
        <v>88</v>
      </c>
      <c r="AY447" s="16" t="s">
        <v>153</v>
      </c>
      <c r="BE447" s="237">
        <f>IF(N447="základní",J447,0)</f>
        <v>0</v>
      </c>
      <c r="BF447" s="237">
        <f>IF(N447="snížená",J447,0)</f>
        <v>0</v>
      </c>
      <c r="BG447" s="237">
        <f>IF(N447="zákl. přenesená",J447,0)</f>
        <v>0</v>
      </c>
      <c r="BH447" s="237">
        <f>IF(N447="sníž. přenesená",J447,0)</f>
        <v>0</v>
      </c>
      <c r="BI447" s="237">
        <f>IF(N447="nulová",J447,0)</f>
        <v>0</v>
      </c>
      <c r="BJ447" s="16" t="s">
        <v>88</v>
      </c>
      <c r="BK447" s="237">
        <f>ROUND(I447*H447,0)</f>
        <v>0</v>
      </c>
      <c r="BL447" s="16" t="s">
        <v>231</v>
      </c>
      <c r="BM447" s="236" t="s">
        <v>1667</v>
      </c>
    </row>
    <row r="448" s="13" customFormat="1">
      <c r="A448" s="13"/>
      <c r="B448" s="238"/>
      <c r="C448" s="239"/>
      <c r="D448" s="240" t="s">
        <v>162</v>
      </c>
      <c r="E448" s="241" t="s">
        <v>1</v>
      </c>
      <c r="F448" s="242" t="s">
        <v>1668</v>
      </c>
      <c r="G448" s="239"/>
      <c r="H448" s="243">
        <v>7.2960000000000003</v>
      </c>
      <c r="I448" s="244"/>
      <c r="J448" s="239"/>
      <c r="K448" s="239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162</v>
      </c>
      <c r="AU448" s="249" t="s">
        <v>88</v>
      </c>
      <c r="AV448" s="13" t="s">
        <v>88</v>
      </c>
      <c r="AW448" s="13" t="s">
        <v>33</v>
      </c>
      <c r="AX448" s="13" t="s">
        <v>78</v>
      </c>
      <c r="AY448" s="249" t="s">
        <v>153</v>
      </c>
    </row>
    <row r="449" s="2" customFormat="1" ht="37.8" customHeight="1">
      <c r="A449" s="37"/>
      <c r="B449" s="38"/>
      <c r="C449" s="225" t="s">
        <v>802</v>
      </c>
      <c r="D449" s="225" t="s">
        <v>155</v>
      </c>
      <c r="E449" s="226" t="s">
        <v>813</v>
      </c>
      <c r="F449" s="227" t="s">
        <v>814</v>
      </c>
      <c r="G449" s="228" t="s">
        <v>352</v>
      </c>
      <c r="H449" s="229">
        <v>76.400000000000006</v>
      </c>
      <c r="I449" s="230"/>
      <c r="J449" s="231">
        <f>ROUND(I449*H449,0)</f>
        <v>0</v>
      </c>
      <c r="K449" s="227" t="s">
        <v>159</v>
      </c>
      <c r="L449" s="43"/>
      <c r="M449" s="232" t="s">
        <v>1</v>
      </c>
      <c r="N449" s="233" t="s">
        <v>44</v>
      </c>
      <c r="O449" s="90"/>
      <c r="P449" s="234">
        <f>O449*H449</f>
        <v>0</v>
      </c>
      <c r="Q449" s="234">
        <v>0.00059999999999999995</v>
      </c>
      <c r="R449" s="234">
        <f>Q449*H449</f>
        <v>0.045839999999999999</v>
      </c>
      <c r="S449" s="234">
        <v>0</v>
      </c>
      <c r="T449" s="235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6" t="s">
        <v>231</v>
      </c>
      <c r="AT449" s="236" t="s">
        <v>155</v>
      </c>
      <c r="AU449" s="236" t="s">
        <v>88</v>
      </c>
      <c r="AY449" s="16" t="s">
        <v>153</v>
      </c>
      <c r="BE449" s="237">
        <f>IF(N449="základní",J449,0)</f>
        <v>0</v>
      </c>
      <c r="BF449" s="237">
        <f>IF(N449="snížená",J449,0)</f>
        <v>0</v>
      </c>
      <c r="BG449" s="237">
        <f>IF(N449="zákl. přenesená",J449,0)</f>
        <v>0</v>
      </c>
      <c r="BH449" s="237">
        <f>IF(N449="sníž. přenesená",J449,0)</f>
        <v>0</v>
      </c>
      <c r="BI449" s="237">
        <f>IF(N449="nulová",J449,0)</f>
        <v>0</v>
      </c>
      <c r="BJ449" s="16" t="s">
        <v>88</v>
      </c>
      <c r="BK449" s="237">
        <f>ROUND(I449*H449,0)</f>
        <v>0</v>
      </c>
      <c r="BL449" s="16" t="s">
        <v>231</v>
      </c>
      <c r="BM449" s="236" t="s">
        <v>1669</v>
      </c>
    </row>
    <row r="450" s="13" customFormat="1">
      <c r="A450" s="13"/>
      <c r="B450" s="238"/>
      <c r="C450" s="239"/>
      <c r="D450" s="240" t="s">
        <v>162</v>
      </c>
      <c r="E450" s="241" t="s">
        <v>1</v>
      </c>
      <c r="F450" s="242" t="s">
        <v>816</v>
      </c>
      <c r="G450" s="239"/>
      <c r="H450" s="243">
        <v>32</v>
      </c>
      <c r="I450" s="244"/>
      <c r="J450" s="239"/>
      <c r="K450" s="239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162</v>
      </c>
      <c r="AU450" s="249" t="s">
        <v>88</v>
      </c>
      <c r="AV450" s="13" t="s">
        <v>88</v>
      </c>
      <c r="AW450" s="13" t="s">
        <v>33</v>
      </c>
      <c r="AX450" s="13" t="s">
        <v>78</v>
      </c>
      <c r="AY450" s="249" t="s">
        <v>153</v>
      </c>
    </row>
    <row r="451" s="13" customFormat="1">
      <c r="A451" s="13"/>
      <c r="B451" s="238"/>
      <c r="C451" s="239"/>
      <c r="D451" s="240" t="s">
        <v>162</v>
      </c>
      <c r="E451" s="241" t="s">
        <v>1</v>
      </c>
      <c r="F451" s="242" t="s">
        <v>1670</v>
      </c>
      <c r="G451" s="239"/>
      <c r="H451" s="243">
        <v>44.399999999999999</v>
      </c>
      <c r="I451" s="244"/>
      <c r="J451" s="239"/>
      <c r="K451" s="239"/>
      <c r="L451" s="245"/>
      <c r="M451" s="246"/>
      <c r="N451" s="247"/>
      <c r="O451" s="247"/>
      <c r="P451" s="247"/>
      <c r="Q451" s="247"/>
      <c r="R451" s="247"/>
      <c r="S451" s="247"/>
      <c r="T451" s="24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9" t="s">
        <v>162</v>
      </c>
      <c r="AU451" s="249" t="s">
        <v>88</v>
      </c>
      <c r="AV451" s="13" t="s">
        <v>88</v>
      </c>
      <c r="AW451" s="13" t="s">
        <v>33</v>
      </c>
      <c r="AX451" s="13" t="s">
        <v>78</v>
      </c>
      <c r="AY451" s="249" t="s">
        <v>153</v>
      </c>
    </row>
    <row r="452" s="2" customFormat="1" ht="37.8" customHeight="1">
      <c r="A452" s="37"/>
      <c r="B452" s="38"/>
      <c r="C452" s="225" t="s">
        <v>807</v>
      </c>
      <c r="D452" s="225" t="s">
        <v>155</v>
      </c>
      <c r="E452" s="226" t="s">
        <v>819</v>
      </c>
      <c r="F452" s="227" t="s">
        <v>820</v>
      </c>
      <c r="G452" s="228" t="s">
        <v>352</v>
      </c>
      <c r="H452" s="229">
        <v>44.399999999999999</v>
      </c>
      <c r="I452" s="230"/>
      <c r="J452" s="231">
        <f>ROUND(I452*H452,0)</f>
        <v>0</v>
      </c>
      <c r="K452" s="227" t="s">
        <v>159</v>
      </c>
      <c r="L452" s="43"/>
      <c r="M452" s="232" t="s">
        <v>1</v>
      </c>
      <c r="N452" s="233" t="s">
        <v>44</v>
      </c>
      <c r="O452" s="90"/>
      <c r="P452" s="234">
        <f>O452*H452</f>
        <v>0</v>
      </c>
      <c r="Q452" s="234">
        <v>0.00059999999999999995</v>
      </c>
      <c r="R452" s="234">
        <f>Q452*H452</f>
        <v>0.026639999999999997</v>
      </c>
      <c r="S452" s="234">
        <v>0</v>
      </c>
      <c r="T452" s="235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36" t="s">
        <v>231</v>
      </c>
      <c r="AT452" s="236" t="s">
        <v>155</v>
      </c>
      <c r="AU452" s="236" t="s">
        <v>88</v>
      </c>
      <c r="AY452" s="16" t="s">
        <v>153</v>
      </c>
      <c r="BE452" s="237">
        <f>IF(N452="základní",J452,0)</f>
        <v>0</v>
      </c>
      <c r="BF452" s="237">
        <f>IF(N452="snížená",J452,0)</f>
        <v>0</v>
      </c>
      <c r="BG452" s="237">
        <f>IF(N452="zákl. přenesená",J452,0)</f>
        <v>0</v>
      </c>
      <c r="BH452" s="237">
        <f>IF(N452="sníž. přenesená",J452,0)</f>
        <v>0</v>
      </c>
      <c r="BI452" s="237">
        <f>IF(N452="nulová",J452,0)</f>
        <v>0</v>
      </c>
      <c r="BJ452" s="16" t="s">
        <v>88</v>
      </c>
      <c r="BK452" s="237">
        <f>ROUND(I452*H452,0)</f>
        <v>0</v>
      </c>
      <c r="BL452" s="16" t="s">
        <v>231</v>
      </c>
      <c r="BM452" s="236" t="s">
        <v>1671</v>
      </c>
    </row>
    <row r="453" s="13" customFormat="1">
      <c r="A453" s="13"/>
      <c r="B453" s="238"/>
      <c r="C453" s="239"/>
      <c r="D453" s="240" t="s">
        <v>162</v>
      </c>
      <c r="E453" s="241" t="s">
        <v>1</v>
      </c>
      <c r="F453" s="242" t="s">
        <v>1670</v>
      </c>
      <c r="G453" s="239"/>
      <c r="H453" s="243">
        <v>44.399999999999999</v>
      </c>
      <c r="I453" s="244"/>
      <c r="J453" s="239"/>
      <c r="K453" s="239"/>
      <c r="L453" s="245"/>
      <c r="M453" s="246"/>
      <c r="N453" s="247"/>
      <c r="O453" s="247"/>
      <c r="P453" s="247"/>
      <c r="Q453" s="247"/>
      <c r="R453" s="247"/>
      <c r="S453" s="247"/>
      <c r="T453" s="24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9" t="s">
        <v>162</v>
      </c>
      <c r="AU453" s="249" t="s">
        <v>88</v>
      </c>
      <c r="AV453" s="13" t="s">
        <v>88</v>
      </c>
      <c r="AW453" s="13" t="s">
        <v>33</v>
      </c>
      <c r="AX453" s="13" t="s">
        <v>78</v>
      </c>
      <c r="AY453" s="249" t="s">
        <v>153</v>
      </c>
    </row>
    <row r="454" s="2" customFormat="1" ht="37.8" customHeight="1">
      <c r="A454" s="37"/>
      <c r="B454" s="38"/>
      <c r="C454" s="225" t="s">
        <v>812</v>
      </c>
      <c r="D454" s="225" t="s">
        <v>155</v>
      </c>
      <c r="E454" s="226" t="s">
        <v>823</v>
      </c>
      <c r="F454" s="227" t="s">
        <v>824</v>
      </c>
      <c r="G454" s="228" t="s">
        <v>352</v>
      </c>
      <c r="H454" s="229">
        <v>32</v>
      </c>
      <c r="I454" s="230"/>
      <c r="J454" s="231">
        <f>ROUND(I454*H454,0)</f>
        <v>0</v>
      </c>
      <c r="K454" s="227" t="s">
        <v>159</v>
      </c>
      <c r="L454" s="43"/>
      <c r="M454" s="232" t="s">
        <v>1</v>
      </c>
      <c r="N454" s="233" t="s">
        <v>44</v>
      </c>
      <c r="O454" s="90"/>
      <c r="P454" s="234">
        <f>O454*H454</f>
        <v>0</v>
      </c>
      <c r="Q454" s="234">
        <v>0.00042999999999999999</v>
      </c>
      <c r="R454" s="234">
        <f>Q454*H454</f>
        <v>0.01376</v>
      </c>
      <c r="S454" s="234">
        <v>0</v>
      </c>
      <c r="T454" s="235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6" t="s">
        <v>231</v>
      </c>
      <c r="AT454" s="236" t="s">
        <v>155</v>
      </c>
      <c r="AU454" s="236" t="s">
        <v>88</v>
      </c>
      <c r="AY454" s="16" t="s">
        <v>153</v>
      </c>
      <c r="BE454" s="237">
        <f>IF(N454="základní",J454,0)</f>
        <v>0</v>
      </c>
      <c r="BF454" s="237">
        <f>IF(N454="snížená",J454,0)</f>
        <v>0</v>
      </c>
      <c r="BG454" s="237">
        <f>IF(N454="zákl. přenesená",J454,0)</f>
        <v>0</v>
      </c>
      <c r="BH454" s="237">
        <f>IF(N454="sníž. přenesená",J454,0)</f>
        <v>0</v>
      </c>
      <c r="BI454" s="237">
        <f>IF(N454="nulová",J454,0)</f>
        <v>0</v>
      </c>
      <c r="BJ454" s="16" t="s">
        <v>88</v>
      </c>
      <c r="BK454" s="237">
        <f>ROUND(I454*H454,0)</f>
        <v>0</v>
      </c>
      <c r="BL454" s="16" t="s">
        <v>231</v>
      </c>
      <c r="BM454" s="236" t="s">
        <v>1672</v>
      </c>
    </row>
    <row r="455" s="13" customFormat="1">
      <c r="A455" s="13"/>
      <c r="B455" s="238"/>
      <c r="C455" s="239"/>
      <c r="D455" s="240" t="s">
        <v>162</v>
      </c>
      <c r="E455" s="241" t="s">
        <v>1</v>
      </c>
      <c r="F455" s="242" t="s">
        <v>816</v>
      </c>
      <c r="G455" s="239"/>
      <c r="H455" s="243">
        <v>32</v>
      </c>
      <c r="I455" s="244"/>
      <c r="J455" s="239"/>
      <c r="K455" s="239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162</v>
      </c>
      <c r="AU455" s="249" t="s">
        <v>88</v>
      </c>
      <c r="AV455" s="13" t="s">
        <v>88</v>
      </c>
      <c r="AW455" s="13" t="s">
        <v>33</v>
      </c>
      <c r="AX455" s="13" t="s">
        <v>78</v>
      </c>
      <c r="AY455" s="249" t="s">
        <v>153</v>
      </c>
    </row>
    <row r="456" s="2" customFormat="1" ht="33" customHeight="1">
      <c r="A456" s="37"/>
      <c r="B456" s="38"/>
      <c r="C456" s="225" t="s">
        <v>818</v>
      </c>
      <c r="D456" s="225" t="s">
        <v>155</v>
      </c>
      <c r="E456" s="226" t="s">
        <v>827</v>
      </c>
      <c r="F456" s="227" t="s">
        <v>828</v>
      </c>
      <c r="G456" s="228" t="s">
        <v>352</v>
      </c>
      <c r="H456" s="229">
        <v>88.159999999999997</v>
      </c>
      <c r="I456" s="230"/>
      <c r="J456" s="231">
        <f>ROUND(I456*H456,0)</f>
        <v>0</v>
      </c>
      <c r="K456" s="227" t="s">
        <v>159</v>
      </c>
      <c r="L456" s="43"/>
      <c r="M456" s="232" t="s">
        <v>1</v>
      </c>
      <c r="N456" s="233" t="s">
        <v>44</v>
      </c>
      <c r="O456" s="90"/>
      <c r="P456" s="234">
        <f>O456*H456</f>
        <v>0</v>
      </c>
      <c r="Q456" s="234">
        <v>0.0016199999999999999</v>
      </c>
      <c r="R456" s="234">
        <f>Q456*H456</f>
        <v>0.14281919999999998</v>
      </c>
      <c r="S456" s="234">
        <v>0</v>
      </c>
      <c r="T456" s="235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36" t="s">
        <v>231</v>
      </c>
      <c r="AT456" s="236" t="s">
        <v>155</v>
      </c>
      <c r="AU456" s="236" t="s">
        <v>88</v>
      </c>
      <c r="AY456" s="16" t="s">
        <v>153</v>
      </c>
      <c r="BE456" s="237">
        <f>IF(N456="základní",J456,0)</f>
        <v>0</v>
      </c>
      <c r="BF456" s="237">
        <f>IF(N456="snížená",J456,0)</f>
        <v>0</v>
      </c>
      <c r="BG456" s="237">
        <f>IF(N456="zákl. přenesená",J456,0)</f>
        <v>0</v>
      </c>
      <c r="BH456" s="237">
        <f>IF(N456="sníž. přenesená",J456,0)</f>
        <v>0</v>
      </c>
      <c r="BI456" s="237">
        <f>IF(N456="nulová",J456,0)</f>
        <v>0</v>
      </c>
      <c r="BJ456" s="16" t="s">
        <v>88</v>
      </c>
      <c r="BK456" s="237">
        <f>ROUND(I456*H456,0)</f>
        <v>0</v>
      </c>
      <c r="BL456" s="16" t="s">
        <v>231</v>
      </c>
      <c r="BM456" s="236" t="s">
        <v>1673</v>
      </c>
    </row>
    <row r="457" s="13" customFormat="1">
      <c r="A457" s="13"/>
      <c r="B457" s="238"/>
      <c r="C457" s="239"/>
      <c r="D457" s="240" t="s">
        <v>162</v>
      </c>
      <c r="E457" s="241" t="s">
        <v>1</v>
      </c>
      <c r="F457" s="242" t="s">
        <v>1674</v>
      </c>
      <c r="G457" s="239"/>
      <c r="H457" s="243">
        <v>88.159999999999997</v>
      </c>
      <c r="I457" s="244"/>
      <c r="J457" s="239"/>
      <c r="K457" s="239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162</v>
      </c>
      <c r="AU457" s="249" t="s">
        <v>88</v>
      </c>
      <c r="AV457" s="13" t="s">
        <v>88</v>
      </c>
      <c r="AW457" s="13" t="s">
        <v>33</v>
      </c>
      <c r="AX457" s="13" t="s">
        <v>78</v>
      </c>
      <c r="AY457" s="249" t="s">
        <v>153</v>
      </c>
    </row>
    <row r="458" s="2" customFormat="1" ht="33" customHeight="1">
      <c r="A458" s="37"/>
      <c r="B458" s="38"/>
      <c r="C458" s="225" t="s">
        <v>822</v>
      </c>
      <c r="D458" s="225" t="s">
        <v>155</v>
      </c>
      <c r="E458" s="226" t="s">
        <v>1675</v>
      </c>
      <c r="F458" s="227" t="s">
        <v>1676</v>
      </c>
      <c r="G458" s="228" t="s">
        <v>352</v>
      </c>
      <c r="H458" s="229">
        <v>12.68</v>
      </c>
      <c r="I458" s="230"/>
      <c r="J458" s="231">
        <f>ROUND(I458*H458,0)</f>
        <v>0</v>
      </c>
      <c r="K458" s="227" t="s">
        <v>159</v>
      </c>
      <c r="L458" s="43"/>
      <c r="M458" s="232" t="s">
        <v>1</v>
      </c>
      <c r="N458" s="233" t="s">
        <v>44</v>
      </c>
      <c r="O458" s="90"/>
      <c r="P458" s="234">
        <f>O458*H458</f>
        <v>0</v>
      </c>
      <c r="Q458" s="234">
        <v>0.0016199999999999999</v>
      </c>
      <c r="R458" s="234">
        <f>Q458*H458</f>
        <v>0.0205416</v>
      </c>
      <c r="S458" s="234">
        <v>0</v>
      </c>
      <c r="T458" s="235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6" t="s">
        <v>231</v>
      </c>
      <c r="AT458" s="236" t="s">
        <v>155</v>
      </c>
      <c r="AU458" s="236" t="s">
        <v>88</v>
      </c>
      <c r="AY458" s="16" t="s">
        <v>153</v>
      </c>
      <c r="BE458" s="237">
        <f>IF(N458="základní",J458,0)</f>
        <v>0</v>
      </c>
      <c r="BF458" s="237">
        <f>IF(N458="snížená",J458,0)</f>
        <v>0</v>
      </c>
      <c r="BG458" s="237">
        <f>IF(N458="zákl. přenesená",J458,0)</f>
        <v>0</v>
      </c>
      <c r="BH458" s="237">
        <f>IF(N458="sníž. přenesená",J458,0)</f>
        <v>0</v>
      </c>
      <c r="BI458" s="237">
        <f>IF(N458="nulová",J458,0)</f>
        <v>0</v>
      </c>
      <c r="BJ458" s="16" t="s">
        <v>88</v>
      </c>
      <c r="BK458" s="237">
        <f>ROUND(I458*H458,0)</f>
        <v>0</v>
      </c>
      <c r="BL458" s="16" t="s">
        <v>231</v>
      </c>
      <c r="BM458" s="236" t="s">
        <v>1677</v>
      </c>
    </row>
    <row r="459" s="13" customFormat="1">
      <c r="A459" s="13"/>
      <c r="B459" s="238"/>
      <c r="C459" s="239"/>
      <c r="D459" s="240" t="s">
        <v>162</v>
      </c>
      <c r="E459" s="241" t="s">
        <v>1</v>
      </c>
      <c r="F459" s="242" t="s">
        <v>1678</v>
      </c>
      <c r="G459" s="239"/>
      <c r="H459" s="243">
        <v>12.68</v>
      </c>
      <c r="I459" s="244"/>
      <c r="J459" s="239"/>
      <c r="K459" s="239"/>
      <c r="L459" s="245"/>
      <c r="M459" s="246"/>
      <c r="N459" s="247"/>
      <c r="O459" s="247"/>
      <c r="P459" s="247"/>
      <c r="Q459" s="247"/>
      <c r="R459" s="247"/>
      <c r="S459" s="247"/>
      <c r="T459" s="24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9" t="s">
        <v>162</v>
      </c>
      <c r="AU459" s="249" t="s">
        <v>88</v>
      </c>
      <c r="AV459" s="13" t="s">
        <v>88</v>
      </c>
      <c r="AW459" s="13" t="s">
        <v>33</v>
      </c>
      <c r="AX459" s="13" t="s">
        <v>78</v>
      </c>
      <c r="AY459" s="249" t="s">
        <v>153</v>
      </c>
    </row>
    <row r="460" s="2" customFormat="1" ht="33" customHeight="1">
      <c r="A460" s="37"/>
      <c r="B460" s="38"/>
      <c r="C460" s="225" t="s">
        <v>826</v>
      </c>
      <c r="D460" s="225" t="s">
        <v>155</v>
      </c>
      <c r="E460" s="226" t="s">
        <v>832</v>
      </c>
      <c r="F460" s="227" t="s">
        <v>833</v>
      </c>
      <c r="G460" s="228" t="s">
        <v>158</v>
      </c>
      <c r="H460" s="229">
        <v>453.23099999999999</v>
      </c>
      <c r="I460" s="230"/>
      <c r="J460" s="231">
        <f>ROUND(I460*H460,0)</f>
        <v>0</v>
      </c>
      <c r="K460" s="227" t="s">
        <v>159</v>
      </c>
      <c r="L460" s="43"/>
      <c r="M460" s="232" t="s">
        <v>1</v>
      </c>
      <c r="N460" s="233" t="s">
        <v>44</v>
      </c>
      <c r="O460" s="90"/>
      <c r="P460" s="234">
        <f>O460*H460</f>
        <v>0</v>
      </c>
      <c r="Q460" s="234">
        <v>0.00029</v>
      </c>
      <c r="R460" s="234">
        <f>Q460*H460</f>
        <v>0.13143699</v>
      </c>
      <c r="S460" s="234">
        <v>0</v>
      </c>
      <c r="T460" s="235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6" t="s">
        <v>231</v>
      </c>
      <c r="AT460" s="236" t="s">
        <v>155</v>
      </c>
      <c r="AU460" s="236" t="s">
        <v>88</v>
      </c>
      <c r="AY460" s="16" t="s">
        <v>153</v>
      </c>
      <c r="BE460" s="237">
        <f>IF(N460="základní",J460,0)</f>
        <v>0</v>
      </c>
      <c r="BF460" s="237">
        <f>IF(N460="snížená",J460,0)</f>
        <v>0</v>
      </c>
      <c r="BG460" s="237">
        <f>IF(N460="zákl. přenesená",J460,0)</f>
        <v>0</v>
      </c>
      <c r="BH460" s="237">
        <f>IF(N460="sníž. přenesená",J460,0)</f>
        <v>0</v>
      </c>
      <c r="BI460" s="237">
        <f>IF(N460="nulová",J460,0)</f>
        <v>0</v>
      </c>
      <c r="BJ460" s="16" t="s">
        <v>88</v>
      </c>
      <c r="BK460" s="237">
        <f>ROUND(I460*H460,0)</f>
        <v>0</v>
      </c>
      <c r="BL460" s="16" t="s">
        <v>231</v>
      </c>
      <c r="BM460" s="236" t="s">
        <v>1679</v>
      </c>
    </row>
    <row r="461" s="13" customFormat="1">
      <c r="A461" s="13"/>
      <c r="B461" s="238"/>
      <c r="C461" s="239"/>
      <c r="D461" s="240" t="s">
        <v>162</v>
      </c>
      <c r="E461" s="241" t="s">
        <v>1</v>
      </c>
      <c r="F461" s="242" t="s">
        <v>835</v>
      </c>
      <c r="G461" s="239"/>
      <c r="H461" s="243">
        <v>415.03100000000001</v>
      </c>
      <c r="I461" s="244"/>
      <c r="J461" s="239"/>
      <c r="K461" s="239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162</v>
      </c>
      <c r="AU461" s="249" t="s">
        <v>88</v>
      </c>
      <c r="AV461" s="13" t="s">
        <v>88</v>
      </c>
      <c r="AW461" s="13" t="s">
        <v>33</v>
      </c>
      <c r="AX461" s="13" t="s">
        <v>78</v>
      </c>
      <c r="AY461" s="249" t="s">
        <v>153</v>
      </c>
    </row>
    <row r="462" s="13" customFormat="1">
      <c r="A462" s="13"/>
      <c r="B462" s="238"/>
      <c r="C462" s="239"/>
      <c r="D462" s="240" t="s">
        <v>162</v>
      </c>
      <c r="E462" s="241" t="s">
        <v>1</v>
      </c>
      <c r="F462" s="242" t="s">
        <v>836</v>
      </c>
      <c r="G462" s="239"/>
      <c r="H462" s="243">
        <v>16</v>
      </c>
      <c r="I462" s="244"/>
      <c r="J462" s="239"/>
      <c r="K462" s="239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162</v>
      </c>
      <c r="AU462" s="249" t="s">
        <v>88</v>
      </c>
      <c r="AV462" s="13" t="s">
        <v>88</v>
      </c>
      <c r="AW462" s="13" t="s">
        <v>33</v>
      </c>
      <c r="AX462" s="13" t="s">
        <v>78</v>
      </c>
      <c r="AY462" s="249" t="s">
        <v>153</v>
      </c>
    </row>
    <row r="463" s="13" customFormat="1">
      <c r="A463" s="13"/>
      <c r="B463" s="238"/>
      <c r="C463" s="239"/>
      <c r="D463" s="240" t="s">
        <v>162</v>
      </c>
      <c r="E463" s="241" t="s">
        <v>1</v>
      </c>
      <c r="F463" s="242" t="s">
        <v>1680</v>
      </c>
      <c r="G463" s="239"/>
      <c r="H463" s="243">
        <v>22.199999999999999</v>
      </c>
      <c r="I463" s="244"/>
      <c r="J463" s="239"/>
      <c r="K463" s="239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162</v>
      </c>
      <c r="AU463" s="249" t="s">
        <v>88</v>
      </c>
      <c r="AV463" s="13" t="s">
        <v>88</v>
      </c>
      <c r="AW463" s="13" t="s">
        <v>33</v>
      </c>
      <c r="AX463" s="13" t="s">
        <v>78</v>
      </c>
      <c r="AY463" s="249" t="s">
        <v>153</v>
      </c>
    </row>
    <row r="464" s="2" customFormat="1" ht="24.15" customHeight="1">
      <c r="A464" s="37"/>
      <c r="B464" s="38"/>
      <c r="C464" s="250" t="s">
        <v>831</v>
      </c>
      <c r="D464" s="250" t="s">
        <v>232</v>
      </c>
      <c r="E464" s="251" t="s">
        <v>839</v>
      </c>
      <c r="F464" s="252" t="s">
        <v>840</v>
      </c>
      <c r="G464" s="253" t="s">
        <v>158</v>
      </c>
      <c r="H464" s="254">
        <v>543.87699999999995</v>
      </c>
      <c r="I464" s="255"/>
      <c r="J464" s="256">
        <f>ROUND(I464*H464,0)</f>
        <v>0</v>
      </c>
      <c r="K464" s="252" t="s">
        <v>159</v>
      </c>
      <c r="L464" s="257"/>
      <c r="M464" s="258" t="s">
        <v>1</v>
      </c>
      <c r="N464" s="259" t="s">
        <v>44</v>
      </c>
      <c r="O464" s="90"/>
      <c r="P464" s="234">
        <f>O464*H464</f>
        <v>0</v>
      </c>
      <c r="Q464" s="234">
        <v>0.0019</v>
      </c>
      <c r="R464" s="234">
        <f>Q464*H464</f>
        <v>1.0333663</v>
      </c>
      <c r="S464" s="234">
        <v>0</v>
      </c>
      <c r="T464" s="235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36" t="s">
        <v>319</v>
      </c>
      <c r="AT464" s="236" t="s">
        <v>232</v>
      </c>
      <c r="AU464" s="236" t="s">
        <v>88</v>
      </c>
      <c r="AY464" s="16" t="s">
        <v>153</v>
      </c>
      <c r="BE464" s="237">
        <f>IF(N464="základní",J464,0)</f>
        <v>0</v>
      </c>
      <c r="BF464" s="237">
        <f>IF(N464="snížená",J464,0)</f>
        <v>0</v>
      </c>
      <c r="BG464" s="237">
        <f>IF(N464="zákl. přenesená",J464,0)</f>
        <v>0</v>
      </c>
      <c r="BH464" s="237">
        <f>IF(N464="sníž. přenesená",J464,0)</f>
        <v>0</v>
      </c>
      <c r="BI464" s="237">
        <f>IF(N464="nulová",J464,0)</f>
        <v>0</v>
      </c>
      <c r="BJ464" s="16" t="s">
        <v>88</v>
      </c>
      <c r="BK464" s="237">
        <f>ROUND(I464*H464,0)</f>
        <v>0</v>
      </c>
      <c r="BL464" s="16" t="s">
        <v>231</v>
      </c>
      <c r="BM464" s="236" t="s">
        <v>1681</v>
      </c>
    </row>
    <row r="465" s="13" customFormat="1">
      <c r="A465" s="13"/>
      <c r="B465" s="238"/>
      <c r="C465" s="239"/>
      <c r="D465" s="240" t="s">
        <v>162</v>
      </c>
      <c r="E465" s="241" t="s">
        <v>1</v>
      </c>
      <c r="F465" s="242" t="s">
        <v>1682</v>
      </c>
      <c r="G465" s="239"/>
      <c r="H465" s="243">
        <v>543.87699999999995</v>
      </c>
      <c r="I465" s="244"/>
      <c r="J465" s="239"/>
      <c r="K465" s="239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162</v>
      </c>
      <c r="AU465" s="249" t="s">
        <v>88</v>
      </c>
      <c r="AV465" s="13" t="s">
        <v>88</v>
      </c>
      <c r="AW465" s="13" t="s">
        <v>33</v>
      </c>
      <c r="AX465" s="13" t="s">
        <v>78</v>
      </c>
      <c r="AY465" s="249" t="s">
        <v>153</v>
      </c>
    </row>
    <row r="466" s="2" customFormat="1" ht="24.15" customHeight="1">
      <c r="A466" s="37"/>
      <c r="B466" s="38"/>
      <c r="C466" s="225" t="s">
        <v>838</v>
      </c>
      <c r="D466" s="225" t="s">
        <v>155</v>
      </c>
      <c r="E466" s="226" t="s">
        <v>844</v>
      </c>
      <c r="F466" s="227" t="s">
        <v>845</v>
      </c>
      <c r="G466" s="228" t="s">
        <v>158</v>
      </c>
      <c r="H466" s="229">
        <v>453.23099999999999</v>
      </c>
      <c r="I466" s="230"/>
      <c r="J466" s="231">
        <f>ROUND(I466*H466,0)</f>
        <v>0</v>
      </c>
      <c r="K466" s="227" t="s">
        <v>159</v>
      </c>
      <c r="L466" s="43"/>
      <c r="M466" s="232" t="s">
        <v>1</v>
      </c>
      <c r="N466" s="233" t="s">
        <v>44</v>
      </c>
      <c r="O466" s="90"/>
      <c r="P466" s="234">
        <f>O466*H466</f>
        <v>0</v>
      </c>
      <c r="Q466" s="234">
        <v>0</v>
      </c>
      <c r="R466" s="234">
        <f>Q466*H466</f>
        <v>0</v>
      </c>
      <c r="S466" s="234">
        <v>0</v>
      </c>
      <c r="T466" s="235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6" t="s">
        <v>231</v>
      </c>
      <c r="AT466" s="236" t="s">
        <v>155</v>
      </c>
      <c r="AU466" s="236" t="s">
        <v>88</v>
      </c>
      <c r="AY466" s="16" t="s">
        <v>153</v>
      </c>
      <c r="BE466" s="237">
        <f>IF(N466="základní",J466,0)</f>
        <v>0</v>
      </c>
      <c r="BF466" s="237">
        <f>IF(N466="snížená",J466,0)</f>
        <v>0</v>
      </c>
      <c r="BG466" s="237">
        <f>IF(N466="zákl. přenesená",J466,0)</f>
        <v>0</v>
      </c>
      <c r="BH466" s="237">
        <f>IF(N466="sníž. přenesená",J466,0)</f>
        <v>0</v>
      </c>
      <c r="BI466" s="237">
        <f>IF(N466="nulová",J466,0)</f>
        <v>0</v>
      </c>
      <c r="BJ466" s="16" t="s">
        <v>88</v>
      </c>
      <c r="BK466" s="237">
        <f>ROUND(I466*H466,0)</f>
        <v>0</v>
      </c>
      <c r="BL466" s="16" t="s">
        <v>231</v>
      </c>
      <c r="BM466" s="236" t="s">
        <v>1683</v>
      </c>
    </row>
    <row r="467" s="2" customFormat="1" ht="24.15" customHeight="1">
      <c r="A467" s="37"/>
      <c r="B467" s="38"/>
      <c r="C467" s="250" t="s">
        <v>843</v>
      </c>
      <c r="D467" s="250" t="s">
        <v>232</v>
      </c>
      <c r="E467" s="251" t="s">
        <v>848</v>
      </c>
      <c r="F467" s="252" t="s">
        <v>849</v>
      </c>
      <c r="G467" s="253" t="s">
        <v>158</v>
      </c>
      <c r="H467" s="254">
        <v>543.87699999999995</v>
      </c>
      <c r="I467" s="255"/>
      <c r="J467" s="256">
        <f>ROUND(I467*H467,0)</f>
        <v>0</v>
      </c>
      <c r="K467" s="252" t="s">
        <v>159</v>
      </c>
      <c r="L467" s="257"/>
      <c r="M467" s="258" t="s">
        <v>1</v>
      </c>
      <c r="N467" s="259" t="s">
        <v>44</v>
      </c>
      <c r="O467" s="90"/>
      <c r="P467" s="234">
        <f>O467*H467</f>
        <v>0</v>
      </c>
      <c r="Q467" s="234">
        <v>0.00025000000000000001</v>
      </c>
      <c r="R467" s="234">
        <f>Q467*H467</f>
        <v>0.13596924999999999</v>
      </c>
      <c r="S467" s="234">
        <v>0</v>
      </c>
      <c r="T467" s="235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6" t="s">
        <v>319</v>
      </c>
      <c r="AT467" s="236" t="s">
        <v>232</v>
      </c>
      <c r="AU467" s="236" t="s">
        <v>88</v>
      </c>
      <c r="AY467" s="16" t="s">
        <v>153</v>
      </c>
      <c r="BE467" s="237">
        <f>IF(N467="základní",J467,0)</f>
        <v>0</v>
      </c>
      <c r="BF467" s="237">
        <f>IF(N467="snížená",J467,0)</f>
        <v>0</v>
      </c>
      <c r="BG467" s="237">
        <f>IF(N467="zákl. přenesená",J467,0)</f>
        <v>0</v>
      </c>
      <c r="BH467" s="237">
        <f>IF(N467="sníž. přenesená",J467,0)</f>
        <v>0</v>
      </c>
      <c r="BI467" s="237">
        <f>IF(N467="nulová",J467,0)</f>
        <v>0</v>
      </c>
      <c r="BJ467" s="16" t="s">
        <v>88</v>
      </c>
      <c r="BK467" s="237">
        <f>ROUND(I467*H467,0)</f>
        <v>0</v>
      </c>
      <c r="BL467" s="16" t="s">
        <v>231</v>
      </c>
      <c r="BM467" s="236" t="s">
        <v>1684</v>
      </c>
    </row>
    <row r="468" s="13" customFormat="1">
      <c r="A468" s="13"/>
      <c r="B468" s="238"/>
      <c r="C468" s="239"/>
      <c r="D468" s="240" t="s">
        <v>162</v>
      </c>
      <c r="E468" s="241" t="s">
        <v>1</v>
      </c>
      <c r="F468" s="242" t="s">
        <v>1682</v>
      </c>
      <c r="G468" s="239"/>
      <c r="H468" s="243">
        <v>543.87699999999995</v>
      </c>
      <c r="I468" s="244"/>
      <c r="J468" s="239"/>
      <c r="K468" s="239"/>
      <c r="L468" s="245"/>
      <c r="M468" s="246"/>
      <c r="N468" s="247"/>
      <c r="O468" s="247"/>
      <c r="P468" s="247"/>
      <c r="Q468" s="247"/>
      <c r="R468" s="247"/>
      <c r="S468" s="247"/>
      <c r="T468" s="24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9" t="s">
        <v>162</v>
      </c>
      <c r="AU468" s="249" t="s">
        <v>88</v>
      </c>
      <c r="AV468" s="13" t="s">
        <v>88</v>
      </c>
      <c r="AW468" s="13" t="s">
        <v>33</v>
      </c>
      <c r="AX468" s="13" t="s">
        <v>78</v>
      </c>
      <c r="AY468" s="249" t="s">
        <v>153</v>
      </c>
    </row>
    <row r="469" s="2" customFormat="1" ht="24.15" customHeight="1">
      <c r="A469" s="37"/>
      <c r="B469" s="38"/>
      <c r="C469" s="225" t="s">
        <v>847</v>
      </c>
      <c r="D469" s="225" t="s">
        <v>155</v>
      </c>
      <c r="E469" s="226" t="s">
        <v>1685</v>
      </c>
      <c r="F469" s="227" t="s">
        <v>1686</v>
      </c>
      <c r="G469" s="228" t="s">
        <v>183</v>
      </c>
      <c r="H469" s="229">
        <v>1.5549999999999999</v>
      </c>
      <c r="I469" s="230"/>
      <c r="J469" s="231">
        <f>ROUND(I469*H469,0)</f>
        <v>0</v>
      </c>
      <c r="K469" s="227" t="s">
        <v>159</v>
      </c>
      <c r="L469" s="43"/>
      <c r="M469" s="232" t="s">
        <v>1</v>
      </c>
      <c r="N469" s="233" t="s">
        <v>44</v>
      </c>
      <c r="O469" s="90"/>
      <c r="P469" s="234">
        <f>O469*H469</f>
        <v>0</v>
      </c>
      <c r="Q469" s="234">
        <v>0</v>
      </c>
      <c r="R469" s="234">
        <f>Q469*H469</f>
        <v>0</v>
      </c>
      <c r="S469" s="234">
        <v>0</v>
      </c>
      <c r="T469" s="235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6" t="s">
        <v>231</v>
      </c>
      <c r="AT469" s="236" t="s">
        <v>155</v>
      </c>
      <c r="AU469" s="236" t="s">
        <v>88</v>
      </c>
      <c r="AY469" s="16" t="s">
        <v>153</v>
      </c>
      <c r="BE469" s="237">
        <f>IF(N469="základní",J469,0)</f>
        <v>0</v>
      </c>
      <c r="BF469" s="237">
        <f>IF(N469="snížená",J469,0)</f>
        <v>0</v>
      </c>
      <c r="BG469" s="237">
        <f>IF(N469="zákl. přenesená",J469,0)</f>
        <v>0</v>
      </c>
      <c r="BH469" s="237">
        <f>IF(N469="sníž. přenesená",J469,0)</f>
        <v>0</v>
      </c>
      <c r="BI469" s="237">
        <f>IF(N469="nulová",J469,0)</f>
        <v>0</v>
      </c>
      <c r="BJ469" s="16" t="s">
        <v>88</v>
      </c>
      <c r="BK469" s="237">
        <f>ROUND(I469*H469,0)</f>
        <v>0</v>
      </c>
      <c r="BL469" s="16" t="s">
        <v>231</v>
      </c>
      <c r="BM469" s="236" t="s">
        <v>1687</v>
      </c>
    </row>
    <row r="470" s="12" customFormat="1" ht="22.8" customHeight="1">
      <c r="A470" s="12"/>
      <c r="B470" s="209"/>
      <c r="C470" s="210"/>
      <c r="D470" s="211" t="s">
        <v>77</v>
      </c>
      <c r="E470" s="223" t="s">
        <v>860</v>
      </c>
      <c r="F470" s="223" t="s">
        <v>861</v>
      </c>
      <c r="G470" s="210"/>
      <c r="H470" s="210"/>
      <c r="I470" s="213"/>
      <c r="J470" s="224">
        <f>BK470</f>
        <v>0</v>
      </c>
      <c r="K470" s="210"/>
      <c r="L470" s="215"/>
      <c r="M470" s="216"/>
      <c r="N470" s="217"/>
      <c r="O470" s="217"/>
      <c r="P470" s="218">
        <f>SUM(P471:P475)</f>
        <v>0</v>
      </c>
      <c r="Q470" s="217"/>
      <c r="R470" s="218">
        <f>SUM(R471:R475)</f>
        <v>2.2017414799999999</v>
      </c>
      <c r="S470" s="217"/>
      <c r="T470" s="219">
        <f>SUM(T471:T475)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0" t="s">
        <v>88</v>
      </c>
      <c r="AT470" s="221" t="s">
        <v>77</v>
      </c>
      <c r="AU470" s="221" t="s">
        <v>8</v>
      </c>
      <c r="AY470" s="220" t="s">
        <v>153</v>
      </c>
      <c r="BK470" s="222">
        <f>SUM(BK471:BK475)</f>
        <v>0</v>
      </c>
    </row>
    <row r="471" s="2" customFormat="1" ht="33" customHeight="1">
      <c r="A471" s="37"/>
      <c r="B471" s="38"/>
      <c r="C471" s="225" t="s">
        <v>851</v>
      </c>
      <c r="D471" s="225" t="s">
        <v>155</v>
      </c>
      <c r="E471" s="226" t="s">
        <v>863</v>
      </c>
      <c r="F471" s="227" t="s">
        <v>864</v>
      </c>
      <c r="G471" s="228" t="s">
        <v>158</v>
      </c>
      <c r="H471" s="229">
        <v>415.03100000000001</v>
      </c>
      <c r="I471" s="230"/>
      <c r="J471" s="231">
        <f>ROUND(I471*H471,0)</f>
        <v>0</v>
      </c>
      <c r="K471" s="227" t="s">
        <v>159</v>
      </c>
      <c r="L471" s="43"/>
      <c r="M471" s="232" t="s">
        <v>1</v>
      </c>
      <c r="N471" s="233" t="s">
        <v>44</v>
      </c>
      <c r="O471" s="90"/>
      <c r="P471" s="234">
        <f>O471*H471</f>
        <v>0</v>
      </c>
      <c r="Q471" s="234">
        <v>0.00058</v>
      </c>
      <c r="R471" s="234">
        <f>Q471*H471</f>
        <v>0.24071798</v>
      </c>
      <c r="S471" s="234">
        <v>0</v>
      </c>
      <c r="T471" s="235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6" t="s">
        <v>231</v>
      </c>
      <c r="AT471" s="236" t="s">
        <v>155</v>
      </c>
      <c r="AU471" s="236" t="s">
        <v>88</v>
      </c>
      <c r="AY471" s="16" t="s">
        <v>153</v>
      </c>
      <c r="BE471" s="237">
        <f>IF(N471="základní",J471,0)</f>
        <v>0</v>
      </c>
      <c r="BF471" s="237">
        <f>IF(N471="snížená",J471,0)</f>
        <v>0</v>
      </c>
      <c r="BG471" s="237">
        <f>IF(N471="zákl. přenesená",J471,0)</f>
        <v>0</v>
      </c>
      <c r="BH471" s="237">
        <f>IF(N471="sníž. přenesená",J471,0)</f>
        <v>0</v>
      </c>
      <c r="BI471" s="237">
        <f>IF(N471="nulová",J471,0)</f>
        <v>0</v>
      </c>
      <c r="BJ471" s="16" t="s">
        <v>88</v>
      </c>
      <c r="BK471" s="237">
        <f>ROUND(I471*H471,0)</f>
        <v>0</v>
      </c>
      <c r="BL471" s="16" t="s">
        <v>231</v>
      </c>
      <c r="BM471" s="236" t="s">
        <v>1688</v>
      </c>
    </row>
    <row r="472" s="13" customFormat="1">
      <c r="A472" s="13"/>
      <c r="B472" s="238"/>
      <c r="C472" s="239"/>
      <c r="D472" s="240" t="s">
        <v>162</v>
      </c>
      <c r="E472" s="241" t="s">
        <v>1</v>
      </c>
      <c r="F472" s="242" t="s">
        <v>835</v>
      </c>
      <c r="G472" s="239"/>
      <c r="H472" s="243">
        <v>415.03100000000001</v>
      </c>
      <c r="I472" s="244"/>
      <c r="J472" s="239"/>
      <c r="K472" s="239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162</v>
      </c>
      <c r="AU472" s="249" t="s">
        <v>88</v>
      </c>
      <c r="AV472" s="13" t="s">
        <v>88</v>
      </c>
      <c r="AW472" s="13" t="s">
        <v>33</v>
      </c>
      <c r="AX472" s="13" t="s">
        <v>78</v>
      </c>
      <c r="AY472" s="249" t="s">
        <v>153</v>
      </c>
    </row>
    <row r="473" s="2" customFormat="1" ht="24.15" customHeight="1">
      <c r="A473" s="37"/>
      <c r="B473" s="38"/>
      <c r="C473" s="250" t="s">
        <v>856</v>
      </c>
      <c r="D473" s="250" t="s">
        <v>232</v>
      </c>
      <c r="E473" s="251" t="s">
        <v>867</v>
      </c>
      <c r="F473" s="252" t="s">
        <v>868</v>
      </c>
      <c r="G473" s="253" t="s">
        <v>158</v>
      </c>
      <c r="H473" s="254">
        <v>435.78300000000002</v>
      </c>
      <c r="I473" s="255"/>
      <c r="J473" s="256">
        <f>ROUND(I473*H473,0)</f>
        <v>0</v>
      </c>
      <c r="K473" s="252" t="s">
        <v>159</v>
      </c>
      <c r="L473" s="257"/>
      <c r="M473" s="258" t="s">
        <v>1</v>
      </c>
      <c r="N473" s="259" t="s">
        <v>44</v>
      </c>
      <c r="O473" s="90"/>
      <c r="P473" s="234">
        <f>O473*H473</f>
        <v>0</v>
      </c>
      <c r="Q473" s="234">
        <v>0.0044999999999999997</v>
      </c>
      <c r="R473" s="234">
        <f>Q473*H473</f>
        <v>1.9610235</v>
      </c>
      <c r="S473" s="234">
        <v>0</v>
      </c>
      <c r="T473" s="235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36" t="s">
        <v>319</v>
      </c>
      <c r="AT473" s="236" t="s">
        <v>232</v>
      </c>
      <c r="AU473" s="236" t="s">
        <v>88</v>
      </c>
      <c r="AY473" s="16" t="s">
        <v>153</v>
      </c>
      <c r="BE473" s="237">
        <f>IF(N473="základní",J473,0)</f>
        <v>0</v>
      </c>
      <c r="BF473" s="237">
        <f>IF(N473="snížená",J473,0)</f>
        <v>0</v>
      </c>
      <c r="BG473" s="237">
        <f>IF(N473="zákl. přenesená",J473,0)</f>
        <v>0</v>
      </c>
      <c r="BH473" s="237">
        <f>IF(N473="sníž. přenesená",J473,0)</f>
        <v>0</v>
      </c>
      <c r="BI473" s="237">
        <f>IF(N473="nulová",J473,0)</f>
        <v>0</v>
      </c>
      <c r="BJ473" s="16" t="s">
        <v>88</v>
      </c>
      <c r="BK473" s="237">
        <f>ROUND(I473*H473,0)</f>
        <v>0</v>
      </c>
      <c r="BL473" s="16" t="s">
        <v>231</v>
      </c>
      <c r="BM473" s="236" t="s">
        <v>1689</v>
      </c>
    </row>
    <row r="474" s="13" customFormat="1">
      <c r="A474" s="13"/>
      <c r="B474" s="238"/>
      <c r="C474" s="239"/>
      <c r="D474" s="240" t="s">
        <v>162</v>
      </c>
      <c r="E474" s="241" t="s">
        <v>1</v>
      </c>
      <c r="F474" s="242" t="s">
        <v>870</v>
      </c>
      <c r="G474" s="239"/>
      <c r="H474" s="243">
        <v>435.78300000000002</v>
      </c>
      <c r="I474" s="244"/>
      <c r="J474" s="239"/>
      <c r="K474" s="239"/>
      <c r="L474" s="245"/>
      <c r="M474" s="246"/>
      <c r="N474" s="247"/>
      <c r="O474" s="247"/>
      <c r="P474" s="247"/>
      <c r="Q474" s="247"/>
      <c r="R474" s="247"/>
      <c r="S474" s="247"/>
      <c r="T474" s="24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9" t="s">
        <v>162</v>
      </c>
      <c r="AU474" s="249" t="s">
        <v>88</v>
      </c>
      <c r="AV474" s="13" t="s">
        <v>88</v>
      </c>
      <c r="AW474" s="13" t="s">
        <v>33</v>
      </c>
      <c r="AX474" s="13" t="s">
        <v>78</v>
      </c>
      <c r="AY474" s="249" t="s">
        <v>153</v>
      </c>
    </row>
    <row r="475" s="2" customFormat="1" ht="24.15" customHeight="1">
      <c r="A475" s="37"/>
      <c r="B475" s="38"/>
      <c r="C475" s="225" t="s">
        <v>862</v>
      </c>
      <c r="D475" s="225" t="s">
        <v>155</v>
      </c>
      <c r="E475" s="226" t="s">
        <v>1690</v>
      </c>
      <c r="F475" s="227" t="s">
        <v>1691</v>
      </c>
      <c r="G475" s="228" t="s">
        <v>183</v>
      </c>
      <c r="H475" s="229">
        <v>2.202</v>
      </c>
      <c r="I475" s="230"/>
      <c r="J475" s="231">
        <f>ROUND(I475*H475,0)</f>
        <v>0</v>
      </c>
      <c r="K475" s="227" t="s">
        <v>159</v>
      </c>
      <c r="L475" s="43"/>
      <c r="M475" s="232" t="s">
        <v>1</v>
      </c>
      <c r="N475" s="233" t="s">
        <v>44</v>
      </c>
      <c r="O475" s="90"/>
      <c r="P475" s="234">
        <f>O475*H475</f>
        <v>0</v>
      </c>
      <c r="Q475" s="234">
        <v>0</v>
      </c>
      <c r="R475" s="234">
        <f>Q475*H475</f>
        <v>0</v>
      </c>
      <c r="S475" s="234">
        <v>0</v>
      </c>
      <c r="T475" s="235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36" t="s">
        <v>231</v>
      </c>
      <c r="AT475" s="236" t="s">
        <v>155</v>
      </c>
      <c r="AU475" s="236" t="s">
        <v>88</v>
      </c>
      <c r="AY475" s="16" t="s">
        <v>153</v>
      </c>
      <c r="BE475" s="237">
        <f>IF(N475="základní",J475,0)</f>
        <v>0</v>
      </c>
      <c r="BF475" s="237">
        <f>IF(N475="snížená",J475,0)</f>
        <v>0</v>
      </c>
      <c r="BG475" s="237">
        <f>IF(N475="zákl. přenesená",J475,0)</f>
        <v>0</v>
      </c>
      <c r="BH475" s="237">
        <f>IF(N475="sníž. přenesená",J475,0)</f>
        <v>0</v>
      </c>
      <c r="BI475" s="237">
        <f>IF(N475="nulová",J475,0)</f>
        <v>0</v>
      </c>
      <c r="BJ475" s="16" t="s">
        <v>88</v>
      </c>
      <c r="BK475" s="237">
        <f>ROUND(I475*H475,0)</f>
        <v>0</v>
      </c>
      <c r="BL475" s="16" t="s">
        <v>231</v>
      </c>
      <c r="BM475" s="236" t="s">
        <v>1692</v>
      </c>
    </row>
    <row r="476" s="12" customFormat="1" ht="22.8" customHeight="1">
      <c r="A476" s="12"/>
      <c r="B476" s="209"/>
      <c r="C476" s="210"/>
      <c r="D476" s="211" t="s">
        <v>77</v>
      </c>
      <c r="E476" s="223" t="s">
        <v>887</v>
      </c>
      <c r="F476" s="223" t="s">
        <v>888</v>
      </c>
      <c r="G476" s="210"/>
      <c r="H476" s="210"/>
      <c r="I476" s="213"/>
      <c r="J476" s="224">
        <f>BK476</f>
        <v>0</v>
      </c>
      <c r="K476" s="210"/>
      <c r="L476" s="215"/>
      <c r="M476" s="216"/>
      <c r="N476" s="217"/>
      <c r="O476" s="217"/>
      <c r="P476" s="218">
        <f>SUM(P477:P503)</f>
        <v>0</v>
      </c>
      <c r="Q476" s="217"/>
      <c r="R476" s="218">
        <f>SUM(R477:R503)</f>
        <v>1.3215249899999999</v>
      </c>
      <c r="S476" s="217"/>
      <c r="T476" s="219">
        <f>SUM(T477:T503)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20" t="s">
        <v>88</v>
      </c>
      <c r="AT476" s="221" t="s">
        <v>77</v>
      </c>
      <c r="AU476" s="221" t="s">
        <v>8</v>
      </c>
      <c r="AY476" s="220" t="s">
        <v>153</v>
      </c>
      <c r="BK476" s="222">
        <f>SUM(BK477:BK503)</f>
        <v>0</v>
      </c>
    </row>
    <row r="477" s="2" customFormat="1" ht="33" customHeight="1">
      <c r="A477" s="37"/>
      <c r="B477" s="38"/>
      <c r="C477" s="225" t="s">
        <v>866</v>
      </c>
      <c r="D477" s="225" t="s">
        <v>155</v>
      </c>
      <c r="E477" s="226" t="s">
        <v>890</v>
      </c>
      <c r="F477" s="227" t="s">
        <v>891</v>
      </c>
      <c r="G477" s="228" t="s">
        <v>158</v>
      </c>
      <c r="H477" s="229">
        <v>6.0800000000000001</v>
      </c>
      <c r="I477" s="230"/>
      <c r="J477" s="231">
        <f>ROUND(I477*H477,0)</f>
        <v>0</v>
      </c>
      <c r="K477" s="227" t="s">
        <v>159</v>
      </c>
      <c r="L477" s="43"/>
      <c r="M477" s="232" t="s">
        <v>1</v>
      </c>
      <c r="N477" s="233" t="s">
        <v>44</v>
      </c>
      <c r="O477" s="90"/>
      <c r="P477" s="234">
        <f>O477*H477</f>
        <v>0</v>
      </c>
      <c r="Q477" s="234">
        <v>0.016250000000000001</v>
      </c>
      <c r="R477" s="234">
        <f>Q477*H477</f>
        <v>0.098799999999999999</v>
      </c>
      <c r="S477" s="234">
        <v>0</v>
      </c>
      <c r="T477" s="235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36" t="s">
        <v>231</v>
      </c>
      <c r="AT477" s="236" t="s">
        <v>155</v>
      </c>
      <c r="AU477" s="236" t="s">
        <v>88</v>
      </c>
      <c r="AY477" s="16" t="s">
        <v>153</v>
      </c>
      <c r="BE477" s="237">
        <f>IF(N477="základní",J477,0)</f>
        <v>0</v>
      </c>
      <c r="BF477" s="237">
        <f>IF(N477="snížená",J477,0)</f>
        <v>0</v>
      </c>
      <c r="BG477" s="237">
        <f>IF(N477="zákl. přenesená",J477,0)</f>
        <v>0</v>
      </c>
      <c r="BH477" s="237">
        <f>IF(N477="sníž. přenesená",J477,0)</f>
        <v>0</v>
      </c>
      <c r="BI477" s="237">
        <f>IF(N477="nulová",J477,0)</f>
        <v>0</v>
      </c>
      <c r="BJ477" s="16" t="s">
        <v>88</v>
      </c>
      <c r="BK477" s="237">
        <f>ROUND(I477*H477,0)</f>
        <v>0</v>
      </c>
      <c r="BL477" s="16" t="s">
        <v>231</v>
      </c>
      <c r="BM477" s="236" t="s">
        <v>1693</v>
      </c>
    </row>
    <row r="478" s="13" customFormat="1">
      <c r="A478" s="13"/>
      <c r="B478" s="238"/>
      <c r="C478" s="239"/>
      <c r="D478" s="240" t="s">
        <v>162</v>
      </c>
      <c r="E478" s="241" t="s">
        <v>1</v>
      </c>
      <c r="F478" s="242" t="s">
        <v>226</v>
      </c>
      <c r="G478" s="239"/>
      <c r="H478" s="243">
        <v>6.0800000000000001</v>
      </c>
      <c r="I478" s="244"/>
      <c r="J478" s="239"/>
      <c r="K478" s="239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162</v>
      </c>
      <c r="AU478" s="249" t="s">
        <v>88</v>
      </c>
      <c r="AV478" s="13" t="s">
        <v>88</v>
      </c>
      <c r="AW478" s="13" t="s">
        <v>33</v>
      </c>
      <c r="AX478" s="13" t="s">
        <v>78</v>
      </c>
      <c r="AY478" s="249" t="s">
        <v>153</v>
      </c>
    </row>
    <row r="479" s="2" customFormat="1" ht="24.15" customHeight="1">
      <c r="A479" s="37"/>
      <c r="B479" s="38"/>
      <c r="C479" s="225" t="s">
        <v>871</v>
      </c>
      <c r="D479" s="225" t="s">
        <v>155</v>
      </c>
      <c r="E479" s="226" t="s">
        <v>894</v>
      </c>
      <c r="F479" s="227" t="s">
        <v>895</v>
      </c>
      <c r="G479" s="228" t="s">
        <v>352</v>
      </c>
      <c r="H479" s="229">
        <v>14.4</v>
      </c>
      <c r="I479" s="230"/>
      <c r="J479" s="231">
        <f>ROUND(I479*H479,0)</f>
        <v>0</v>
      </c>
      <c r="K479" s="227" t="s">
        <v>159</v>
      </c>
      <c r="L479" s="43"/>
      <c r="M479" s="232" t="s">
        <v>1</v>
      </c>
      <c r="N479" s="233" t="s">
        <v>44</v>
      </c>
      <c r="O479" s="90"/>
      <c r="P479" s="234">
        <f>O479*H479</f>
        <v>0</v>
      </c>
      <c r="Q479" s="234">
        <v>0</v>
      </c>
      <c r="R479" s="234">
        <f>Q479*H479</f>
        <v>0</v>
      </c>
      <c r="S479" s="234">
        <v>0</v>
      </c>
      <c r="T479" s="235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36" t="s">
        <v>231</v>
      </c>
      <c r="AT479" s="236" t="s">
        <v>155</v>
      </c>
      <c r="AU479" s="236" t="s">
        <v>88</v>
      </c>
      <c r="AY479" s="16" t="s">
        <v>153</v>
      </c>
      <c r="BE479" s="237">
        <f>IF(N479="základní",J479,0)</f>
        <v>0</v>
      </c>
      <c r="BF479" s="237">
        <f>IF(N479="snížená",J479,0)</f>
        <v>0</v>
      </c>
      <c r="BG479" s="237">
        <f>IF(N479="zákl. přenesená",J479,0)</f>
        <v>0</v>
      </c>
      <c r="BH479" s="237">
        <f>IF(N479="sníž. přenesená",J479,0)</f>
        <v>0</v>
      </c>
      <c r="BI479" s="237">
        <f>IF(N479="nulová",J479,0)</f>
        <v>0</v>
      </c>
      <c r="BJ479" s="16" t="s">
        <v>88</v>
      </c>
      <c r="BK479" s="237">
        <f>ROUND(I479*H479,0)</f>
        <v>0</v>
      </c>
      <c r="BL479" s="16" t="s">
        <v>231</v>
      </c>
      <c r="BM479" s="236" t="s">
        <v>1694</v>
      </c>
    </row>
    <row r="480" s="13" customFormat="1">
      <c r="A480" s="13"/>
      <c r="B480" s="238"/>
      <c r="C480" s="239"/>
      <c r="D480" s="240" t="s">
        <v>162</v>
      </c>
      <c r="E480" s="241" t="s">
        <v>1</v>
      </c>
      <c r="F480" s="242" t="s">
        <v>1695</v>
      </c>
      <c r="G480" s="239"/>
      <c r="H480" s="243">
        <v>14.4</v>
      </c>
      <c r="I480" s="244"/>
      <c r="J480" s="239"/>
      <c r="K480" s="239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162</v>
      </c>
      <c r="AU480" s="249" t="s">
        <v>88</v>
      </c>
      <c r="AV480" s="13" t="s">
        <v>88</v>
      </c>
      <c r="AW480" s="13" t="s">
        <v>33</v>
      </c>
      <c r="AX480" s="13" t="s">
        <v>78</v>
      </c>
      <c r="AY480" s="249" t="s">
        <v>153</v>
      </c>
    </row>
    <row r="481" s="2" customFormat="1" ht="16.5" customHeight="1">
      <c r="A481" s="37"/>
      <c r="B481" s="38"/>
      <c r="C481" s="250" t="s">
        <v>877</v>
      </c>
      <c r="D481" s="250" t="s">
        <v>232</v>
      </c>
      <c r="E481" s="251" t="s">
        <v>899</v>
      </c>
      <c r="F481" s="252" t="s">
        <v>900</v>
      </c>
      <c r="G481" s="253" t="s">
        <v>170</v>
      </c>
      <c r="H481" s="254">
        <v>0.037999999999999999</v>
      </c>
      <c r="I481" s="255"/>
      <c r="J481" s="256">
        <f>ROUND(I481*H481,0)</f>
        <v>0</v>
      </c>
      <c r="K481" s="252" t="s">
        <v>159</v>
      </c>
      <c r="L481" s="257"/>
      <c r="M481" s="258" t="s">
        <v>1</v>
      </c>
      <c r="N481" s="259" t="s">
        <v>44</v>
      </c>
      <c r="O481" s="90"/>
      <c r="P481" s="234">
        <f>O481*H481</f>
        <v>0</v>
      </c>
      <c r="Q481" s="234">
        <v>0.55000000000000004</v>
      </c>
      <c r="R481" s="234">
        <f>Q481*H481</f>
        <v>0.020900000000000002</v>
      </c>
      <c r="S481" s="234">
        <v>0</v>
      </c>
      <c r="T481" s="235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36" t="s">
        <v>319</v>
      </c>
      <c r="AT481" s="236" t="s">
        <v>232</v>
      </c>
      <c r="AU481" s="236" t="s">
        <v>88</v>
      </c>
      <c r="AY481" s="16" t="s">
        <v>153</v>
      </c>
      <c r="BE481" s="237">
        <f>IF(N481="základní",J481,0)</f>
        <v>0</v>
      </c>
      <c r="BF481" s="237">
        <f>IF(N481="snížená",J481,0)</f>
        <v>0</v>
      </c>
      <c r="BG481" s="237">
        <f>IF(N481="zákl. přenesená",J481,0)</f>
        <v>0</v>
      </c>
      <c r="BH481" s="237">
        <f>IF(N481="sníž. přenesená",J481,0)</f>
        <v>0</v>
      </c>
      <c r="BI481" s="237">
        <f>IF(N481="nulová",J481,0)</f>
        <v>0</v>
      </c>
      <c r="BJ481" s="16" t="s">
        <v>88</v>
      </c>
      <c r="BK481" s="237">
        <f>ROUND(I481*H481,0)</f>
        <v>0</v>
      </c>
      <c r="BL481" s="16" t="s">
        <v>231</v>
      </c>
      <c r="BM481" s="236" t="s">
        <v>1696</v>
      </c>
    </row>
    <row r="482" s="13" customFormat="1">
      <c r="A482" s="13"/>
      <c r="B482" s="238"/>
      <c r="C482" s="239"/>
      <c r="D482" s="240" t="s">
        <v>162</v>
      </c>
      <c r="E482" s="241" t="s">
        <v>1</v>
      </c>
      <c r="F482" s="242" t="s">
        <v>1697</v>
      </c>
      <c r="G482" s="239"/>
      <c r="H482" s="243">
        <v>0.037999999999999999</v>
      </c>
      <c r="I482" s="244"/>
      <c r="J482" s="239"/>
      <c r="K482" s="239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162</v>
      </c>
      <c r="AU482" s="249" t="s">
        <v>88</v>
      </c>
      <c r="AV482" s="13" t="s">
        <v>88</v>
      </c>
      <c r="AW482" s="13" t="s">
        <v>33</v>
      </c>
      <c r="AX482" s="13" t="s">
        <v>78</v>
      </c>
      <c r="AY482" s="249" t="s">
        <v>153</v>
      </c>
    </row>
    <row r="483" s="2" customFormat="1" ht="37.8" customHeight="1">
      <c r="A483" s="37"/>
      <c r="B483" s="38"/>
      <c r="C483" s="225" t="s">
        <v>882</v>
      </c>
      <c r="D483" s="225" t="s">
        <v>155</v>
      </c>
      <c r="E483" s="226" t="s">
        <v>904</v>
      </c>
      <c r="F483" s="227" t="s">
        <v>905</v>
      </c>
      <c r="G483" s="228" t="s">
        <v>158</v>
      </c>
      <c r="H483" s="229">
        <v>44.567999999999998</v>
      </c>
      <c r="I483" s="230"/>
      <c r="J483" s="231">
        <f>ROUND(I483*H483,0)</f>
        <v>0</v>
      </c>
      <c r="K483" s="227" t="s">
        <v>1</v>
      </c>
      <c r="L483" s="43"/>
      <c r="M483" s="232" t="s">
        <v>1</v>
      </c>
      <c r="N483" s="233" t="s">
        <v>44</v>
      </c>
      <c r="O483" s="90"/>
      <c r="P483" s="234">
        <f>O483*H483</f>
        <v>0</v>
      </c>
      <c r="Q483" s="234">
        <v>0.015789999999999998</v>
      </c>
      <c r="R483" s="234">
        <f>Q483*H483</f>
        <v>0.70372871999999986</v>
      </c>
      <c r="S483" s="234">
        <v>0</v>
      </c>
      <c r="T483" s="235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36" t="s">
        <v>231</v>
      </c>
      <c r="AT483" s="236" t="s">
        <v>155</v>
      </c>
      <c r="AU483" s="236" t="s">
        <v>88</v>
      </c>
      <c r="AY483" s="16" t="s">
        <v>153</v>
      </c>
      <c r="BE483" s="237">
        <f>IF(N483="základní",J483,0)</f>
        <v>0</v>
      </c>
      <c r="BF483" s="237">
        <f>IF(N483="snížená",J483,0)</f>
        <v>0</v>
      </c>
      <c r="BG483" s="237">
        <f>IF(N483="zákl. přenesená",J483,0)</f>
        <v>0</v>
      </c>
      <c r="BH483" s="237">
        <f>IF(N483="sníž. přenesená",J483,0)</f>
        <v>0</v>
      </c>
      <c r="BI483" s="237">
        <f>IF(N483="nulová",J483,0)</f>
        <v>0</v>
      </c>
      <c r="BJ483" s="16" t="s">
        <v>88</v>
      </c>
      <c r="BK483" s="237">
        <f>ROUND(I483*H483,0)</f>
        <v>0</v>
      </c>
      <c r="BL483" s="16" t="s">
        <v>231</v>
      </c>
      <c r="BM483" s="236" t="s">
        <v>1698</v>
      </c>
    </row>
    <row r="484" s="13" customFormat="1">
      <c r="A484" s="13"/>
      <c r="B484" s="238"/>
      <c r="C484" s="239"/>
      <c r="D484" s="240" t="s">
        <v>162</v>
      </c>
      <c r="E484" s="241" t="s">
        <v>1</v>
      </c>
      <c r="F484" s="242" t="s">
        <v>1699</v>
      </c>
      <c r="G484" s="239"/>
      <c r="H484" s="243">
        <v>44.567999999999998</v>
      </c>
      <c r="I484" s="244"/>
      <c r="J484" s="239"/>
      <c r="K484" s="239"/>
      <c r="L484" s="245"/>
      <c r="M484" s="246"/>
      <c r="N484" s="247"/>
      <c r="O484" s="247"/>
      <c r="P484" s="247"/>
      <c r="Q484" s="247"/>
      <c r="R484" s="247"/>
      <c r="S484" s="247"/>
      <c r="T484" s="24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9" t="s">
        <v>162</v>
      </c>
      <c r="AU484" s="249" t="s">
        <v>88</v>
      </c>
      <c r="AV484" s="13" t="s">
        <v>88</v>
      </c>
      <c r="AW484" s="13" t="s">
        <v>33</v>
      </c>
      <c r="AX484" s="13" t="s">
        <v>78</v>
      </c>
      <c r="AY484" s="249" t="s">
        <v>153</v>
      </c>
    </row>
    <row r="485" s="2" customFormat="1" ht="24.15" customHeight="1">
      <c r="A485" s="37"/>
      <c r="B485" s="38"/>
      <c r="C485" s="225" t="s">
        <v>889</v>
      </c>
      <c r="D485" s="225" t="s">
        <v>155</v>
      </c>
      <c r="E485" s="226" t="s">
        <v>909</v>
      </c>
      <c r="F485" s="227" t="s">
        <v>910</v>
      </c>
      <c r="G485" s="228" t="s">
        <v>170</v>
      </c>
      <c r="H485" s="229">
        <v>1.7470000000000001</v>
      </c>
      <c r="I485" s="230"/>
      <c r="J485" s="231">
        <f>ROUND(I485*H485,0)</f>
        <v>0</v>
      </c>
      <c r="K485" s="227" t="s">
        <v>159</v>
      </c>
      <c r="L485" s="43"/>
      <c r="M485" s="232" t="s">
        <v>1</v>
      </c>
      <c r="N485" s="233" t="s">
        <v>44</v>
      </c>
      <c r="O485" s="90"/>
      <c r="P485" s="234">
        <f>O485*H485</f>
        <v>0</v>
      </c>
      <c r="Q485" s="234">
        <v>0.023369999999999998</v>
      </c>
      <c r="R485" s="234">
        <f>Q485*H485</f>
        <v>0.040827389999999998</v>
      </c>
      <c r="S485" s="234">
        <v>0</v>
      </c>
      <c r="T485" s="235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36" t="s">
        <v>231</v>
      </c>
      <c r="AT485" s="236" t="s">
        <v>155</v>
      </c>
      <c r="AU485" s="236" t="s">
        <v>88</v>
      </c>
      <c r="AY485" s="16" t="s">
        <v>153</v>
      </c>
      <c r="BE485" s="237">
        <f>IF(N485="základní",J485,0)</f>
        <v>0</v>
      </c>
      <c r="BF485" s="237">
        <f>IF(N485="snížená",J485,0)</f>
        <v>0</v>
      </c>
      <c r="BG485" s="237">
        <f>IF(N485="zákl. přenesená",J485,0)</f>
        <v>0</v>
      </c>
      <c r="BH485" s="237">
        <f>IF(N485="sníž. přenesená",J485,0)</f>
        <v>0</v>
      </c>
      <c r="BI485" s="237">
        <f>IF(N485="nulová",J485,0)</f>
        <v>0</v>
      </c>
      <c r="BJ485" s="16" t="s">
        <v>88</v>
      </c>
      <c r="BK485" s="237">
        <f>ROUND(I485*H485,0)</f>
        <v>0</v>
      </c>
      <c r="BL485" s="16" t="s">
        <v>231</v>
      </c>
      <c r="BM485" s="236" t="s">
        <v>1700</v>
      </c>
    </row>
    <row r="486" s="13" customFormat="1">
      <c r="A486" s="13"/>
      <c r="B486" s="238"/>
      <c r="C486" s="239"/>
      <c r="D486" s="240" t="s">
        <v>162</v>
      </c>
      <c r="E486" s="241" t="s">
        <v>1</v>
      </c>
      <c r="F486" s="242" t="s">
        <v>1701</v>
      </c>
      <c r="G486" s="239"/>
      <c r="H486" s="243">
        <v>0.035000000000000003</v>
      </c>
      <c r="I486" s="244"/>
      <c r="J486" s="239"/>
      <c r="K486" s="239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162</v>
      </c>
      <c r="AU486" s="249" t="s">
        <v>88</v>
      </c>
      <c r="AV486" s="13" t="s">
        <v>88</v>
      </c>
      <c r="AW486" s="13" t="s">
        <v>33</v>
      </c>
      <c r="AX486" s="13" t="s">
        <v>78</v>
      </c>
      <c r="AY486" s="249" t="s">
        <v>153</v>
      </c>
    </row>
    <row r="487" s="13" customFormat="1">
      <c r="A487" s="13"/>
      <c r="B487" s="238"/>
      <c r="C487" s="239"/>
      <c r="D487" s="240" t="s">
        <v>162</v>
      </c>
      <c r="E487" s="241" t="s">
        <v>1</v>
      </c>
      <c r="F487" s="242" t="s">
        <v>1702</v>
      </c>
      <c r="G487" s="239"/>
      <c r="H487" s="243">
        <v>0.152</v>
      </c>
      <c r="I487" s="244"/>
      <c r="J487" s="239"/>
      <c r="K487" s="239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162</v>
      </c>
      <c r="AU487" s="249" t="s">
        <v>88</v>
      </c>
      <c r="AV487" s="13" t="s">
        <v>88</v>
      </c>
      <c r="AW487" s="13" t="s">
        <v>33</v>
      </c>
      <c r="AX487" s="13" t="s">
        <v>78</v>
      </c>
      <c r="AY487" s="249" t="s">
        <v>153</v>
      </c>
    </row>
    <row r="488" s="13" customFormat="1">
      <c r="A488" s="13"/>
      <c r="B488" s="238"/>
      <c r="C488" s="239"/>
      <c r="D488" s="240" t="s">
        <v>162</v>
      </c>
      <c r="E488" s="241" t="s">
        <v>1</v>
      </c>
      <c r="F488" s="242" t="s">
        <v>1703</v>
      </c>
      <c r="G488" s="239"/>
      <c r="H488" s="243">
        <v>1.5600000000000001</v>
      </c>
      <c r="I488" s="244"/>
      <c r="J488" s="239"/>
      <c r="K488" s="239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162</v>
      </c>
      <c r="AU488" s="249" t="s">
        <v>88</v>
      </c>
      <c r="AV488" s="13" t="s">
        <v>88</v>
      </c>
      <c r="AW488" s="13" t="s">
        <v>33</v>
      </c>
      <c r="AX488" s="13" t="s">
        <v>78</v>
      </c>
      <c r="AY488" s="249" t="s">
        <v>153</v>
      </c>
    </row>
    <row r="489" s="2" customFormat="1" ht="33" customHeight="1">
      <c r="A489" s="37"/>
      <c r="B489" s="38"/>
      <c r="C489" s="225" t="s">
        <v>893</v>
      </c>
      <c r="D489" s="225" t="s">
        <v>155</v>
      </c>
      <c r="E489" s="226" t="s">
        <v>916</v>
      </c>
      <c r="F489" s="227" t="s">
        <v>917</v>
      </c>
      <c r="G489" s="228" t="s">
        <v>158</v>
      </c>
      <c r="H489" s="229">
        <v>6.0800000000000001</v>
      </c>
      <c r="I489" s="230"/>
      <c r="J489" s="231">
        <f>ROUND(I489*H489,0)</f>
        <v>0</v>
      </c>
      <c r="K489" s="227" t="s">
        <v>159</v>
      </c>
      <c r="L489" s="43"/>
      <c r="M489" s="232" t="s">
        <v>1</v>
      </c>
      <c r="N489" s="233" t="s">
        <v>44</v>
      </c>
      <c r="O489" s="90"/>
      <c r="P489" s="234">
        <f>O489*H489</f>
        <v>0</v>
      </c>
      <c r="Q489" s="234">
        <v>0.023699999999999999</v>
      </c>
      <c r="R489" s="234">
        <f>Q489*H489</f>
        <v>0.144096</v>
      </c>
      <c r="S489" s="234">
        <v>0</v>
      </c>
      <c r="T489" s="235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6" t="s">
        <v>231</v>
      </c>
      <c r="AT489" s="236" t="s">
        <v>155</v>
      </c>
      <c r="AU489" s="236" t="s">
        <v>88</v>
      </c>
      <c r="AY489" s="16" t="s">
        <v>153</v>
      </c>
      <c r="BE489" s="237">
        <f>IF(N489="základní",J489,0)</f>
        <v>0</v>
      </c>
      <c r="BF489" s="237">
        <f>IF(N489="snížená",J489,0)</f>
        <v>0</v>
      </c>
      <c r="BG489" s="237">
        <f>IF(N489="zákl. přenesená",J489,0)</f>
        <v>0</v>
      </c>
      <c r="BH489" s="237">
        <f>IF(N489="sníž. přenesená",J489,0)</f>
        <v>0</v>
      </c>
      <c r="BI489" s="237">
        <f>IF(N489="nulová",J489,0)</f>
        <v>0</v>
      </c>
      <c r="BJ489" s="16" t="s">
        <v>88</v>
      </c>
      <c r="BK489" s="237">
        <f>ROUND(I489*H489,0)</f>
        <v>0</v>
      </c>
      <c r="BL489" s="16" t="s">
        <v>231</v>
      </c>
      <c r="BM489" s="236" t="s">
        <v>1704</v>
      </c>
    </row>
    <row r="490" s="13" customFormat="1">
      <c r="A490" s="13"/>
      <c r="B490" s="238"/>
      <c r="C490" s="239"/>
      <c r="D490" s="240" t="s">
        <v>162</v>
      </c>
      <c r="E490" s="241" t="s">
        <v>1</v>
      </c>
      <c r="F490" s="242" t="s">
        <v>226</v>
      </c>
      <c r="G490" s="239"/>
      <c r="H490" s="243">
        <v>6.0800000000000001</v>
      </c>
      <c r="I490" s="244"/>
      <c r="J490" s="239"/>
      <c r="K490" s="239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162</v>
      </c>
      <c r="AU490" s="249" t="s">
        <v>88</v>
      </c>
      <c r="AV490" s="13" t="s">
        <v>88</v>
      </c>
      <c r="AW490" s="13" t="s">
        <v>33</v>
      </c>
      <c r="AX490" s="13" t="s">
        <v>78</v>
      </c>
      <c r="AY490" s="249" t="s">
        <v>153</v>
      </c>
    </row>
    <row r="491" s="2" customFormat="1" ht="33" customHeight="1">
      <c r="A491" s="37"/>
      <c r="B491" s="38"/>
      <c r="C491" s="225" t="s">
        <v>898</v>
      </c>
      <c r="D491" s="225" t="s">
        <v>155</v>
      </c>
      <c r="E491" s="226" t="s">
        <v>928</v>
      </c>
      <c r="F491" s="227" t="s">
        <v>929</v>
      </c>
      <c r="G491" s="228" t="s">
        <v>158</v>
      </c>
      <c r="H491" s="229">
        <v>9.0719999999999992</v>
      </c>
      <c r="I491" s="230"/>
      <c r="J491" s="231">
        <f>ROUND(I491*H491,0)</f>
        <v>0</v>
      </c>
      <c r="K491" s="227" t="s">
        <v>159</v>
      </c>
      <c r="L491" s="43"/>
      <c r="M491" s="232" t="s">
        <v>1</v>
      </c>
      <c r="N491" s="233" t="s">
        <v>44</v>
      </c>
      <c r="O491" s="90"/>
      <c r="P491" s="234">
        <f>O491*H491</f>
        <v>0</v>
      </c>
      <c r="Q491" s="234">
        <v>0.02366</v>
      </c>
      <c r="R491" s="234">
        <f>Q491*H491</f>
        <v>0.21464351999999998</v>
      </c>
      <c r="S491" s="234">
        <v>0</v>
      </c>
      <c r="T491" s="235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36" t="s">
        <v>231</v>
      </c>
      <c r="AT491" s="236" t="s">
        <v>155</v>
      </c>
      <c r="AU491" s="236" t="s">
        <v>88</v>
      </c>
      <c r="AY491" s="16" t="s">
        <v>153</v>
      </c>
      <c r="BE491" s="237">
        <f>IF(N491="základní",J491,0)</f>
        <v>0</v>
      </c>
      <c r="BF491" s="237">
        <f>IF(N491="snížená",J491,0)</f>
        <v>0</v>
      </c>
      <c r="BG491" s="237">
        <f>IF(N491="zákl. přenesená",J491,0)</f>
        <v>0</v>
      </c>
      <c r="BH491" s="237">
        <f>IF(N491="sníž. přenesená",J491,0)</f>
        <v>0</v>
      </c>
      <c r="BI491" s="237">
        <f>IF(N491="nulová",J491,0)</f>
        <v>0</v>
      </c>
      <c r="BJ491" s="16" t="s">
        <v>88</v>
      </c>
      <c r="BK491" s="237">
        <f>ROUND(I491*H491,0)</f>
        <v>0</v>
      </c>
      <c r="BL491" s="16" t="s">
        <v>231</v>
      </c>
      <c r="BM491" s="236" t="s">
        <v>1705</v>
      </c>
    </row>
    <row r="492" s="13" customFormat="1">
      <c r="A492" s="13"/>
      <c r="B492" s="238"/>
      <c r="C492" s="239"/>
      <c r="D492" s="240" t="s">
        <v>162</v>
      </c>
      <c r="E492" s="241" t="s">
        <v>1</v>
      </c>
      <c r="F492" s="242" t="s">
        <v>263</v>
      </c>
      <c r="G492" s="239"/>
      <c r="H492" s="243">
        <v>1.792</v>
      </c>
      <c r="I492" s="244"/>
      <c r="J492" s="239"/>
      <c r="K492" s="239"/>
      <c r="L492" s="245"/>
      <c r="M492" s="246"/>
      <c r="N492" s="247"/>
      <c r="O492" s="247"/>
      <c r="P492" s="247"/>
      <c r="Q492" s="247"/>
      <c r="R492" s="247"/>
      <c r="S492" s="247"/>
      <c r="T492" s="24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9" t="s">
        <v>162</v>
      </c>
      <c r="AU492" s="249" t="s">
        <v>88</v>
      </c>
      <c r="AV492" s="13" t="s">
        <v>88</v>
      </c>
      <c r="AW492" s="13" t="s">
        <v>33</v>
      </c>
      <c r="AX492" s="13" t="s">
        <v>78</v>
      </c>
      <c r="AY492" s="249" t="s">
        <v>153</v>
      </c>
    </row>
    <row r="493" s="13" customFormat="1">
      <c r="A493" s="13"/>
      <c r="B493" s="238"/>
      <c r="C493" s="239"/>
      <c r="D493" s="240" t="s">
        <v>162</v>
      </c>
      <c r="E493" s="241" t="s">
        <v>1</v>
      </c>
      <c r="F493" s="242" t="s">
        <v>1706</v>
      </c>
      <c r="G493" s="239"/>
      <c r="H493" s="243">
        <v>7.2800000000000002</v>
      </c>
      <c r="I493" s="244"/>
      <c r="J493" s="239"/>
      <c r="K493" s="239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162</v>
      </c>
      <c r="AU493" s="249" t="s">
        <v>88</v>
      </c>
      <c r="AV493" s="13" t="s">
        <v>88</v>
      </c>
      <c r="AW493" s="13" t="s">
        <v>33</v>
      </c>
      <c r="AX493" s="13" t="s">
        <v>78</v>
      </c>
      <c r="AY493" s="249" t="s">
        <v>153</v>
      </c>
    </row>
    <row r="494" s="2" customFormat="1" ht="16.5" customHeight="1">
      <c r="A494" s="37"/>
      <c r="B494" s="38"/>
      <c r="C494" s="225" t="s">
        <v>903</v>
      </c>
      <c r="D494" s="225" t="s">
        <v>155</v>
      </c>
      <c r="E494" s="226" t="s">
        <v>920</v>
      </c>
      <c r="F494" s="227" t="s">
        <v>921</v>
      </c>
      <c r="G494" s="228" t="s">
        <v>352</v>
      </c>
      <c r="H494" s="229">
        <v>32.799999999999997</v>
      </c>
      <c r="I494" s="230"/>
      <c r="J494" s="231">
        <f>ROUND(I494*H494,0)</f>
        <v>0</v>
      </c>
      <c r="K494" s="227" t="s">
        <v>159</v>
      </c>
      <c r="L494" s="43"/>
      <c r="M494" s="232" t="s">
        <v>1</v>
      </c>
      <c r="N494" s="233" t="s">
        <v>44</v>
      </c>
      <c r="O494" s="90"/>
      <c r="P494" s="234">
        <f>O494*H494</f>
        <v>0</v>
      </c>
      <c r="Q494" s="234">
        <v>1.0000000000000001E-05</v>
      </c>
      <c r="R494" s="234">
        <f>Q494*H494</f>
        <v>0.000328</v>
      </c>
      <c r="S494" s="234">
        <v>0</v>
      </c>
      <c r="T494" s="235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6" t="s">
        <v>231</v>
      </c>
      <c r="AT494" s="236" t="s">
        <v>155</v>
      </c>
      <c r="AU494" s="236" t="s">
        <v>88</v>
      </c>
      <c r="AY494" s="16" t="s">
        <v>153</v>
      </c>
      <c r="BE494" s="237">
        <f>IF(N494="základní",J494,0)</f>
        <v>0</v>
      </c>
      <c r="BF494" s="237">
        <f>IF(N494="snížená",J494,0)</f>
        <v>0</v>
      </c>
      <c r="BG494" s="237">
        <f>IF(N494="zákl. přenesená",J494,0)</f>
        <v>0</v>
      </c>
      <c r="BH494" s="237">
        <f>IF(N494="sníž. přenesená",J494,0)</f>
        <v>0</v>
      </c>
      <c r="BI494" s="237">
        <f>IF(N494="nulová",J494,0)</f>
        <v>0</v>
      </c>
      <c r="BJ494" s="16" t="s">
        <v>88</v>
      </c>
      <c r="BK494" s="237">
        <f>ROUND(I494*H494,0)</f>
        <v>0</v>
      </c>
      <c r="BL494" s="16" t="s">
        <v>231</v>
      </c>
      <c r="BM494" s="236" t="s">
        <v>1707</v>
      </c>
    </row>
    <row r="495" s="13" customFormat="1">
      <c r="A495" s="13"/>
      <c r="B495" s="238"/>
      <c r="C495" s="239"/>
      <c r="D495" s="240" t="s">
        <v>162</v>
      </c>
      <c r="E495" s="241" t="s">
        <v>1</v>
      </c>
      <c r="F495" s="242" t="s">
        <v>1708</v>
      </c>
      <c r="G495" s="239"/>
      <c r="H495" s="243">
        <v>32.799999999999997</v>
      </c>
      <c r="I495" s="244"/>
      <c r="J495" s="239"/>
      <c r="K495" s="239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162</v>
      </c>
      <c r="AU495" s="249" t="s">
        <v>88</v>
      </c>
      <c r="AV495" s="13" t="s">
        <v>88</v>
      </c>
      <c r="AW495" s="13" t="s">
        <v>33</v>
      </c>
      <c r="AX495" s="13" t="s">
        <v>78</v>
      </c>
      <c r="AY495" s="249" t="s">
        <v>153</v>
      </c>
    </row>
    <row r="496" s="2" customFormat="1" ht="16.5" customHeight="1">
      <c r="A496" s="37"/>
      <c r="B496" s="38"/>
      <c r="C496" s="225" t="s">
        <v>908</v>
      </c>
      <c r="D496" s="225" t="s">
        <v>155</v>
      </c>
      <c r="E496" s="226" t="s">
        <v>1709</v>
      </c>
      <c r="F496" s="227" t="s">
        <v>1710</v>
      </c>
      <c r="G496" s="228" t="s">
        <v>352</v>
      </c>
      <c r="H496" s="229">
        <v>32.399999999999999</v>
      </c>
      <c r="I496" s="230"/>
      <c r="J496" s="231">
        <f>ROUND(I496*H496,0)</f>
        <v>0</v>
      </c>
      <c r="K496" s="227" t="s">
        <v>159</v>
      </c>
      <c r="L496" s="43"/>
      <c r="M496" s="232" t="s">
        <v>1</v>
      </c>
      <c r="N496" s="233" t="s">
        <v>44</v>
      </c>
      <c r="O496" s="90"/>
      <c r="P496" s="234">
        <f>O496*H496</f>
        <v>0</v>
      </c>
      <c r="Q496" s="234">
        <v>1.0000000000000001E-05</v>
      </c>
      <c r="R496" s="234">
        <f>Q496*H496</f>
        <v>0.00032400000000000001</v>
      </c>
      <c r="S496" s="234">
        <v>0</v>
      </c>
      <c r="T496" s="235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36" t="s">
        <v>231</v>
      </c>
      <c r="AT496" s="236" t="s">
        <v>155</v>
      </c>
      <c r="AU496" s="236" t="s">
        <v>88</v>
      </c>
      <c r="AY496" s="16" t="s">
        <v>153</v>
      </c>
      <c r="BE496" s="237">
        <f>IF(N496="základní",J496,0)</f>
        <v>0</v>
      </c>
      <c r="BF496" s="237">
        <f>IF(N496="snížená",J496,0)</f>
        <v>0</v>
      </c>
      <c r="BG496" s="237">
        <f>IF(N496="zákl. přenesená",J496,0)</f>
        <v>0</v>
      </c>
      <c r="BH496" s="237">
        <f>IF(N496="sníž. přenesená",J496,0)</f>
        <v>0</v>
      </c>
      <c r="BI496" s="237">
        <f>IF(N496="nulová",J496,0)</f>
        <v>0</v>
      </c>
      <c r="BJ496" s="16" t="s">
        <v>88</v>
      </c>
      <c r="BK496" s="237">
        <f>ROUND(I496*H496,0)</f>
        <v>0</v>
      </c>
      <c r="BL496" s="16" t="s">
        <v>231</v>
      </c>
      <c r="BM496" s="236" t="s">
        <v>1711</v>
      </c>
    </row>
    <row r="497" s="13" customFormat="1">
      <c r="A497" s="13"/>
      <c r="B497" s="238"/>
      <c r="C497" s="239"/>
      <c r="D497" s="240" t="s">
        <v>162</v>
      </c>
      <c r="E497" s="241" t="s">
        <v>1</v>
      </c>
      <c r="F497" s="242" t="s">
        <v>1712</v>
      </c>
      <c r="G497" s="239"/>
      <c r="H497" s="243">
        <v>32.399999999999999</v>
      </c>
      <c r="I497" s="244"/>
      <c r="J497" s="239"/>
      <c r="K497" s="239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162</v>
      </c>
      <c r="AU497" s="249" t="s">
        <v>88</v>
      </c>
      <c r="AV497" s="13" t="s">
        <v>88</v>
      </c>
      <c r="AW497" s="13" t="s">
        <v>33</v>
      </c>
      <c r="AX497" s="13" t="s">
        <v>78</v>
      </c>
      <c r="AY497" s="249" t="s">
        <v>153</v>
      </c>
    </row>
    <row r="498" s="2" customFormat="1" ht="16.5" customHeight="1">
      <c r="A498" s="37"/>
      <c r="B498" s="38"/>
      <c r="C498" s="250" t="s">
        <v>915</v>
      </c>
      <c r="D498" s="250" t="s">
        <v>232</v>
      </c>
      <c r="E498" s="251" t="s">
        <v>899</v>
      </c>
      <c r="F498" s="252" t="s">
        <v>900</v>
      </c>
      <c r="G498" s="253" t="s">
        <v>170</v>
      </c>
      <c r="H498" s="254">
        <v>0.17299999999999999</v>
      </c>
      <c r="I498" s="255"/>
      <c r="J498" s="256">
        <f>ROUND(I498*H498,0)</f>
        <v>0</v>
      </c>
      <c r="K498" s="252" t="s">
        <v>159</v>
      </c>
      <c r="L498" s="257"/>
      <c r="M498" s="258" t="s">
        <v>1</v>
      </c>
      <c r="N498" s="259" t="s">
        <v>44</v>
      </c>
      <c r="O498" s="90"/>
      <c r="P498" s="234">
        <f>O498*H498</f>
        <v>0</v>
      </c>
      <c r="Q498" s="234">
        <v>0.55000000000000004</v>
      </c>
      <c r="R498" s="234">
        <f>Q498*H498</f>
        <v>0.095149999999999998</v>
      </c>
      <c r="S498" s="234">
        <v>0</v>
      </c>
      <c r="T498" s="235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36" t="s">
        <v>319</v>
      </c>
      <c r="AT498" s="236" t="s">
        <v>232</v>
      </c>
      <c r="AU498" s="236" t="s">
        <v>88</v>
      </c>
      <c r="AY498" s="16" t="s">
        <v>153</v>
      </c>
      <c r="BE498" s="237">
        <f>IF(N498="základní",J498,0)</f>
        <v>0</v>
      </c>
      <c r="BF498" s="237">
        <f>IF(N498="snížená",J498,0)</f>
        <v>0</v>
      </c>
      <c r="BG498" s="237">
        <f>IF(N498="zákl. přenesená",J498,0)</f>
        <v>0</v>
      </c>
      <c r="BH498" s="237">
        <f>IF(N498="sníž. přenesená",J498,0)</f>
        <v>0</v>
      </c>
      <c r="BI498" s="237">
        <f>IF(N498="nulová",J498,0)</f>
        <v>0</v>
      </c>
      <c r="BJ498" s="16" t="s">
        <v>88</v>
      </c>
      <c r="BK498" s="237">
        <f>ROUND(I498*H498,0)</f>
        <v>0</v>
      </c>
      <c r="BL498" s="16" t="s">
        <v>231</v>
      </c>
      <c r="BM498" s="236" t="s">
        <v>1713</v>
      </c>
    </row>
    <row r="499" s="13" customFormat="1">
      <c r="A499" s="13"/>
      <c r="B499" s="238"/>
      <c r="C499" s="239"/>
      <c r="D499" s="240" t="s">
        <v>162</v>
      </c>
      <c r="E499" s="241" t="s">
        <v>1</v>
      </c>
      <c r="F499" s="242" t="s">
        <v>1714</v>
      </c>
      <c r="G499" s="239"/>
      <c r="H499" s="243">
        <v>0.086999999999999994</v>
      </c>
      <c r="I499" s="244"/>
      <c r="J499" s="239"/>
      <c r="K499" s="239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162</v>
      </c>
      <c r="AU499" s="249" t="s">
        <v>88</v>
      </c>
      <c r="AV499" s="13" t="s">
        <v>88</v>
      </c>
      <c r="AW499" s="13" t="s">
        <v>33</v>
      </c>
      <c r="AX499" s="13" t="s">
        <v>78</v>
      </c>
      <c r="AY499" s="249" t="s">
        <v>153</v>
      </c>
    </row>
    <row r="500" s="13" customFormat="1">
      <c r="A500" s="13"/>
      <c r="B500" s="238"/>
      <c r="C500" s="239"/>
      <c r="D500" s="240" t="s">
        <v>162</v>
      </c>
      <c r="E500" s="241" t="s">
        <v>1</v>
      </c>
      <c r="F500" s="242" t="s">
        <v>1715</v>
      </c>
      <c r="G500" s="239"/>
      <c r="H500" s="243">
        <v>0.085999999999999993</v>
      </c>
      <c r="I500" s="244"/>
      <c r="J500" s="239"/>
      <c r="K500" s="239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162</v>
      </c>
      <c r="AU500" s="249" t="s">
        <v>88</v>
      </c>
      <c r="AV500" s="13" t="s">
        <v>88</v>
      </c>
      <c r="AW500" s="13" t="s">
        <v>33</v>
      </c>
      <c r="AX500" s="13" t="s">
        <v>78</v>
      </c>
      <c r="AY500" s="249" t="s">
        <v>153</v>
      </c>
    </row>
    <row r="501" s="2" customFormat="1" ht="24.15" customHeight="1">
      <c r="A501" s="37"/>
      <c r="B501" s="38"/>
      <c r="C501" s="225" t="s">
        <v>919</v>
      </c>
      <c r="D501" s="225" t="s">
        <v>155</v>
      </c>
      <c r="E501" s="226" t="s">
        <v>933</v>
      </c>
      <c r="F501" s="227" t="s">
        <v>934</v>
      </c>
      <c r="G501" s="228" t="s">
        <v>158</v>
      </c>
      <c r="H501" s="229">
        <v>15.151999999999999</v>
      </c>
      <c r="I501" s="230"/>
      <c r="J501" s="231">
        <f>ROUND(I501*H501,0)</f>
        <v>0</v>
      </c>
      <c r="K501" s="227" t="s">
        <v>159</v>
      </c>
      <c r="L501" s="43"/>
      <c r="M501" s="232" t="s">
        <v>1</v>
      </c>
      <c r="N501" s="233" t="s">
        <v>44</v>
      </c>
      <c r="O501" s="90"/>
      <c r="P501" s="234">
        <f>O501*H501</f>
        <v>0</v>
      </c>
      <c r="Q501" s="234">
        <v>0.00018000000000000001</v>
      </c>
      <c r="R501" s="234">
        <f>Q501*H501</f>
        <v>0.0027273599999999999</v>
      </c>
      <c r="S501" s="234">
        <v>0</v>
      </c>
      <c r="T501" s="235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36" t="s">
        <v>231</v>
      </c>
      <c r="AT501" s="236" t="s">
        <v>155</v>
      </c>
      <c r="AU501" s="236" t="s">
        <v>88</v>
      </c>
      <c r="AY501" s="16" t="s">
        <v>153</v>
      </c>
      <c r="BE501" s="237">
        <f>IF(N501="základní",J501,0)</f>
        <v>0</v>
      </c>
      <c r="BF501" s="237">
        <f>IF(N501="snížená",J501,0)</f>
        <v>0</v>
      </c>
      <c r="BG501" s="237">
        <f>IF(N501="zákl. přenesená",J501,0)</f>
        <v>0</v>
      </c>
      <c r="BH501" s="237">
        <f>IF(N501="sníž. přenesená",J501,0)</f>
        <v>0</v>
      </c>
      <c r="BI501" s="237">
        <f>IF(N501="nulová",J501,0)</f>
        <v>0</v>
      </c>
      <c r="BJ501" s="16" t="s">
        <v>88</v>
      </c>
      <c r="BK501" s="237">
        <f>ROUND(I501*H501,0)</f>
        <v>0</v>
      </c>
      <c r="BL501" s="16" t="s">
        <v>231</v>
      </c>
      <c r="BM501" s="236" t="s">
        <v>1716</v>
      </c>
    </row>
    <row r="502" s="13" customFormat="1">
      <c r="A502" s="13"/>
      <c r="B502" s="238"/>
      <c r="C502" s="239"/>
      <c r="D502" s="240" t="s">
        <v>162</v>
      </c>
      <c r="E502" s="241" t="s">
        <v>1</v>
      </c>
      <c r="F502" s="242" t="s">
        <v>1717</v>
      </c>
      <c r="G502" s="239"/>
      <c r="H502" s="243">
        <v>15.151999999999999</v>
      </c>
      <c r="I502" s="244"/>
      <c r="J502" s="239"/>
      <c r="K502" s="239"/>
      <c r="L502" s="245"/>
      <c r="M502" s="246"/>
      <c r="N502" s="247"/>
      <c r="O502" s="247"/>
      <c r="P502" s="247"/>
      <c r="Q502" s="247"/>
      <c r="R502" s="247"/>
      <c r="S502" s="247"/>
      <c r="T502" s="24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9" t="s">
        <v>162</v>
      </c>
      <c r="AU502" s="249" t="s">
        <v>88</v>
      </c>
      <c r="AV502" s="13" t="s">
        <v>88</v>
      </c>
      <c r="AW502" s="13" t="s">
        <v>33</v>
      </c>
      <c r="AX502" s="13" t="s">
        <v>78</v>
      </c>
      <c r="AY502" s="249" t="s">
        <v>153</v>
      </c>
    </row>
    <row r="503" s="2" customFormat="1" ht="24.15" customHeight="1">
      <c r="A503" s="37"/>
      <c r="B503" s="38"/>
      <c r="C503" s="225" t="s">
        <v>924</v>
      </c>
      <c r="D503" s="225" t="s">
        <v>155</v>
      </c>
      <c r="E503" s="226" t="s">
        <v>1718</v>
      </c>
      <c r="F503" s="227" t="s">
        <v>1719</v>
      </c>
      <c r="G503" s="228" t="s">
        <v>183</v>
      </c>
      <c r="H503" s="229">
        <v>1.3220000000000001</v>
      </c>
      <c r="I503" s="230"/>
      <c r="J503" s="231">
        <f>ROUND(I503*H503,0)</f>
        <v>0</v>
      </c>
      <c r="K503" s="227" t="s">
        <v>159</v>
      </c>
      <c r="L503" s="43"/>
      <c r="M503" s="232" t="s">
        <v>1</v>
      </c>
      <c r="N503" s="233" t="s">
        <v>44</v>
      </c>
      <c r="O503" s="90"/>
      <c r="P503" s="234">
        <f>O503*H503</f>
        <v>0</v>
      </c>
      <c r="Q503" s="234">
        <v>0</v>
      </c>
      <c r="R503" s="234">
        <f>Q503*H503</f>
        <v>0</v>
      </c>
      <c r="S503" s="234">
        <v>0</v>
      </c>
      <c r="T503" s="235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36" t="s">
        <v>231</v>
      </c>
      <c r="AT503" s="236" t="s">
        <v>155</v>
      </c>
      <c r="AU503" s="236" t="s">
        <v>88</v>
      </c>
      <c r="AY503" s="16" t="s">
        <v>153</v>
      </c>
      <c r="BE503" s="237">
        <f>IF(N503="základní",J503,0)</f>
        <v>0</v>
      </c>
      <c r="BF503" s="237">
        <f>IF(N503="snížená",J503,0)</f>
        <v>0</v>
      </c>
      <c r="BG503" s="237">
        <f>IF(N503="zákl. přenesená",J503,0)</f>
        <v>0</v>
      </c>
      <c r="BH503" s="237">
        <f>IF(N503="sníž. přenesená",J503,0)</f>
        <v>0</v>
      </c>
      <c r="BI503" s="237">
        <f>IF(N503="nulová",J503,0)</f>
        <v>0</v>
      </c>
      <c r="BJ503" s="16" t="s">
        <v>88</v>
      </c>
      <c r="BK503" s="237">
        <f>ROUND(I503*H503,0)</f>
        <v>0</v>
      </c>
      <c r="BL503" s="16" t="s">
        <v>231</v>
      </c>
      <c r="BM503" s="236" t="s">
        <v>1720</v>
      </c>
    </row>
    <row r="504" s="12" customFormat="1" ht="22.8" customHeight="1">
      <c r="A504" s="12"/>
      <c r="B504" s="209"/>
      <c r="C504" s="210"/>
      <c r="D504" s="211" t="s">
        <v>77</v>
      </c>
      <c r="E504" s="223" t="s">
        <v>941</v>
      </c>
      <c r="F504" s="223" t="s">
        <v>942</v>
      </c>
      <c r="G504" s="210"/>
      <c r="H504" s="210"/>
      <c r="I504" s="213"/>
      <c r="J504" s="224">
        <f>BK504</f>
        <v>0</v>
      </c>
      <c r="K504" s="210"/>
      <c r="L504" s="215"/>
      <c r="M504" s="216"/>
      <c r="N504" s="217"/>
      <c r="O504" s="217"/>
      <c r="P504" s="218">
        <f>SUM(P505:P555)</f>
        <v>0</v>
      </c>
      <c r="Q504" s="217"/>
      <c r="R504" s="218">
        <f>SUM(R505:R555)</f>
        <v>0.58295439999999998</v>
      </c>
      <c r="S504" s="217"/>
      <c r="T504" s="219">
        <f>SUM(T505:T555)</f>
        <v>0.92432939999999997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20" t="s">
        <v>88</v>
      </c>
      <c r="AT504" s="221" t="s">
        <v>77</v>
      </c>
      <c r="AU504" s="221" t="s">
        <v>8</v>
      </c>
      <c r="AY504" s="220" t="s">
        <v>153</v>
      </c>
      <c r="BK504" s="222">
        <f>SUM(BK505:BK555)</f>
        <v>0</v>
      </c>
    </row>
    <row r="505" s="2" customFormat="1" ht="16.5" customHeight="1">
      <c r="A505" s="37"/>
      <c r="B505" s="38"/>
      <c r="C505" s="225" t="s">
        <v>927</v>
      </c>
      <c r="D505" s="225" t="s">
        <v>155</v>
      </c>
      <c r="E505" s="226" t="s">
        <v>944</v>
      </c>
      <c r="F505" s="227" t="s">
        <v>945</v>
      </c>
      <c r="G505" s="228" t="s">
        <v>158</v>
      </c>
      <c r="H505" s="229">
        <v>10.720000000000001</v>
      </c>
      <c r="I505" s="230"/>
      <c r="J505" s="231">
        <f>ROUND(I505*H505,0)</f>
        <v>0</v>
      </c>
      <c r="K505" s="227" t="s">
        <v>159</v>
      </c>
      <c r="L505" s="43"/>
      <c r="M505" s="232" t="s">
        <v>1</v>
      </c>
      <c r="N505" s="233" t="s">
        <v>44</v>
      </c>
      <c r="O505" s="90"/>
      <c r="P505" s="234">
        <f>O505*H505</f>
        <v>0</v>
      </c>
      <c r="Q505" s="234">
        <v>0</v>
      </c>
      <c r="R505" s="234">
        <f>Q505*H505</f>
        <v>0</v>
      </c>
      <c r="S505" s="234">
        <v>0.00594</v>
      </c>
      <c r="T505" s="235">
        <f>S505*H505</f>
        <v>0.063676800000000006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6" t="s">
        <v>231</v>
      </c>
      <c r="AT505" s="236" t="s">
        <v>155</v>
      </c>
      <c r="AU505" s="236" t="s">
        <v>88</v>
      </c>
      <c r="AY505" s="16" t="s">
        <v>153</v>
      </c>
      <c r="BE505" s="237">
        <f>IF(N505="základní",J505,0)</f>
        <v>0</v>
      </c>
      <c r="BF505" s="237">
        <f>IF(N505="snížená",J505,0)</f>
        <v>0</v>
      </c>
      <c r="BG505" s="237">
        <f>IF(N505="zákl. přenesená",J505,0)</f>
        <v>0</v>
      </c>
      <c r="BH505" s="237">
        <f>IF(N505="sníž. přenesená",J505,0)</f>
        <v>0</v>
      </c>
      <c r="BI505" s="237">
        <f>IF(N505="nulová",J505,0)</f>
        <v>0</v>
      </c>
      <c r="BJ505" s="16" t="s">
        <v>88</v>
      </c>
      <c r="BK505" s="237">
        <f>ROUND(I505*H505,0)</f>
        <v>0</v>
      </c>
      <c r="BL505" s="16" t="s">
        <v>231</v>
      </c>
      <c r="BM505" s="236" t="s">
        <v>1721</v>
      </c>
    </row>
    <row r="506" s="13" customFormat="1">
      <c r="A506" s="13"/>
      <c r="B506" s="238"/>
      <c r="C506" s="239"/>
      <c r="D506" s="240" t="s">
        <v>162</v>
      </c>
      <c r="E506" s="241" t="s">
        <v>1</v>
      </c>
      <c r="F506" s="242" t="s">
        <v>1722</v>
      </c>
      <c r="G506" s="239"/>
      <c r="H506" s="243">
        <v>8.8000000000000007</v>
      </c>
      <c r="I506" s="244"/>
      <c r="J506" s="239"/>
      <c r="K506" s="239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162</v>
      </c>
      <c r="AU506" s="249" t="s">
        <v>88</v>
      </c>
      <c r="AV506" s="13" t="s">
        <v>88</v>
      </c>
      <c r="AW506" s="13" t="s">
        <v>33</v>
      </c>
      <c r="AX506" s="13" t="s">
        <v>78</v>
      </c>
      <c r="AY506" s="249" t="s">
        <v>153</v>
      </c>
    </row>
    <row r="507" s="13" customFormat="1">
      <c r="A507" s="13"/>
      <c r="B507" s="238"/>
      <c r="C507" s="239"/>
      <c r="D507" s="240" t="s">
        <v>162</v>
      </c>
      <c r="E507" s="241" t="s">
        <v>1</v>
      </c>
      <c r="F507" s="242" t="s">
        <v>1723</v>
      </c>
      <c r="G507" s="239"/>
      <c r="H507" s="243">
        <v>1.9199999999999999</v>
      </c>
      <c r="I507" s="244"/>
      <c r="J507" s="239"/>
      <c r="K507" s="239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162</v>
      </c>
      <c r="AU507" s="249" t="s">
        <v>88</v>
      </c>
      <c r="AV507" s="13" t="s">
        <v>88</v>
      </c>
      <c r="AW507" s="13" t="s">
        <v>33</v>
      </c>
      <c r="AX507" s="13" t="s">
        <v>78</v>
      </c>
      <c r="AY507" s="249" t="s">
        <v>153</v>
      </c>
    </row>
    <row r="508" s="2" customFormat="1" ht="24.15" customHeight="1">
      <c r="A508" s="37"/>
      <c r="B508" s="38"/>
      <c r="C508" s="225" t="s">
        <v>932</v>
      </c>
      <c r="D508" s="225" t="s">
        <v>155</v>
      </c>
      <c r="E508" s="226" t="s">
        <v>949</v>
      </c>
      <c r="F508" s="227" t="s">
        <v>950</v>
      </c>
      <c r="G508" s="228" t="s">
        <v>352</v>
      </c>
      <c r="H508" s="229">
        <v>126.40000000000001</v>
      </c>
      <c r="I508" s="230"/>
      <c r="J508" s="231">
        <f>ROUND(I508*H508,0)</f>
        <v>0</v>
      </c>
      <c r="K508" s="227" t="s">
        <v>159</v>
      </c>
      <c r="L508" s="43"/>
      <c r="M508" s="232" t="s">
        <v>1</v>
      </c>
      <c r="N508" s="233" t="s">
        <v>44</v>
      </c>
      <c r="O508" s="90"/>
      <c r="P508" s="234">
        <f>O508*H508</f>
        <v>0</v>
      </c>
      <c r="Q508" s="234">
        <v>0</v>
      </c>
      <c r="R508" s="234">
        <f>Q508*H508</f>
        <v>0</v>
      </c>
      <c r="S508" s="234">
        <v>0.0017700000000000001</v>
      </c>
      <c r="T508" s="235">
        <f>S508*H508</f>
        <v>0.22372800000000001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6" t="s">
        <v>231</v>
      </c>
      <c r="AT508" s="236" t="s">
        <v>155</v>
      </c>
      <c r="AU508" s="236" t="s">
        <v>88</v>
      </c>
      <c r="AY508" s="16" t="s">
        <v>153</v>
      </c>
      <c r="BE508" s="237">
        <f>IF(N508="základní",J508,0)</f>
        <v>0</v>
      </c>
      <c r="BF508" s="237">
        <f>IF(N508="snížená",J508,0)</f>
        <v>0</v>
      </c>
      <c r="BG508" s="237">
        <f>IF(N508="zákl. přenesená",J508,0)</f>
        <v>0</v>
      </c>
      <c r="BH508" s="237">
        <f>IF(N508="sníž. přenesená",J508,0)</f>
        <v>0</v>
      </c>
      <c r="BI508" s="237">
        <f>IF(N508="nulová",J508,0)</f>
        <v>0</v>
      </c>
      <c r="BJ508" s="16" t="s">
        <v>88</v>
      </c>
      <c r="BK508" s="237">
        <f>ROUND(I508*H508,0)</f>
        <v>0</v>
      </c>
      <c r="BL508" s="16" t="s">
        <v>231</v>
      </c>
      <c r="BM508" s="236" t="s">
        <v>1724</v>
      </c>
    </row>
    <row r="509" s="13" customFormat="1">
      <c r="A509" s="13"/>
      <c r="B509" s="238"/>
      <c r="C509" s="239"/>
      <c r="D509" s="240" t="s">
        <v>162</v>
      </c>
      <c r="E509" s="241" t="s">
        <v>1</v>
      </c>
      <c r="F509" s="242" t="s">
        <v>1725</v>
      </c>
      <c r="G509" s="239"/>
      <c r="H509" s="243">
        <v>118.8</v>
      </c>
      <c r="I509" s="244"/>
      <c r="J509" s="239"/>
      <c r="K509" s="239"/>
      <c r="L509" s="245"/>
      <c r="M509" s="246"/>
      <c r="N509" s="247"/>
      <c r="O509" s="247"/>
      <c r="P509" s="247"/>
      <c r="Q509" s="247"/>
      <c r="R509" s="247"/>
      <c r="S509" s="247"/>
      <c r="T509" s="24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9" t="s">
        <v>162</v>
      </c>
      <c r="AU509" s="249" t="s">
        <v>88</v>
      </c>
      <c r="AV509" s="13" t="s">
        <v>88</v>
      </c>
      <c r="AW509" s="13" t="s">
        <v>33</v>
      </c>
      <c r="AX509" s="13" t="s">
        <v>78</v>
      </c>
      <c r="AY509" s="249" t="s">
        <v>153</v>
      </c>
    </row>
    <row r="510" s="13" customFormat="1">
      <c r="A510" s="13"/>
      <c r="B510" s="238"/>
      <c r="C510" s="239"/>
      <c r="D510" s="240" t="s">
        <v>162</v>
      </c>
      <c r="E510" s="241" t="s">
        <v>1</v>
      </c>
      <c r="F510" s="242" t="s">
        <v>953</v>
      </c>
      <c r="G510" s="239"/>
      <c r="H510" s="243">
        <v>7.5999999999999996</v>
      </c>
      <c r="I510" s="244"/>
      <c r="J510" s="239"/>
      <c r="K510" s="239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162</v>
      </c>
      <c r="AU510" s="249" t="s">
        <v>88</v>
      </c>
      <c r="AV510" s="13" t="s">
        <v>88</v>
      </c>
      <c r="AW510" s="13" t="s">
        <v>33</v>
      </c>
      <c r="AX510" s="13" t="s">
        <v>78</v>
      </c>
      <c r="AY510" s="249" t="s">
        <v>153</v>
      </c>
    </row>
    <row r="511" s="2" customFormat="1" ht="24.15" customHeight="1">
      <c r="A511" s="37"/>
      <c r="B511" s="38"/>
      <c r="C511" s="225" t="s">
        <v>937</v>
      </c>
      <c r="D511" s="225" t="s">
        <v>155</v>
      </c>
      <c r="E511" s="226" t="s">
        <v>955</v>
      </c>
      <c r="F511" s="227" t="s">
        <v>956</v>
      </c>
      <c r="G511" s="228" t="s">
        <v>352</v>
      </c>
      <c r="H511" s="229">
        <v>100.84</v>
      </c>
      <c r="I511" s="230"/>
      <c r="J511" s="231">
        <f>ROUND(I511*H511,0)</f>
        <v>0</v>
      </c>
      <c r="K511" s="227" t="s">
        <v>159</v>
      </c>
      <c r="L511" s="43"/>
      <c r="M511" s="232" t="s">
        <v>1</v>
      </c>
      <c r="N511" s="233" t="s">
        <v>44</v>
      </c>
      <c r="O511" s="90"/>
      <c r="P511" s="234">
        <f>O511*H511</f>
        <v>0</v>
      </c>
      <c r="Q511" s="234">
        <v>0</v>
      </c>
      <c r="R511" s="234">
        <f>Q511*H511</f>
        <v>0</v>
      </c>
      <c r="S511" s="234">
        <v>0.00191</v>
      </c>
      <c r="T511" s="235">
        <f>S511*H511</f>
        <v>0.19260440000000001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36" t="s">
        <v>231</v>
      </c>
      <c r="AT511" s="236" t="s">
        <v>155</v>
      </c>
      <c r="AU511" s="236" t="s">
        <v>88</v>
      </c>
      <c r="AY511" s="16" t="s">
        <v>153</v>
      </c>
      <c r="BE511" s="237">
        <f>IF(N511="základní",J511,0)</f>
        <v>0</v>
      </c>
      <c r="BF511" s="237">
        <f>IF(N511="snížená",J511,0)</f>
        <v>0</v>
      </c>
      <c r="BG511" s="237">
        <f>IF(N511="zákl. přenesená",J511,0)</f>
        <v>0</v>
      </c>
      <c r="BH511" s="237">
        <f>IF(N511="sníž. přenesená",J511,0)</f>
        <v>0</v>
      </c>
      <c r="BI511" s="237">
        <f>IF(N511="nulová",J511,0)</f>
        <v>0</v>
      </c>
      <c r="BJ511" s="16" t="s">
        <v>88</v>
      </c>
      <c r="BK511" s="237">
        <f>ROUND(I511*H511,0)</f>
        <v>0</v>
      </c>
      <c r="BL511" s="16" t="s">
        <v>231</v>
      </c>
      <c r="BM511" s="236" t="s">
        <v>1726</v>
      </c>
    </row>
    <row r="512" s="13" customFormat="1">
      <c r="A512" s="13"/>
      <c r="B512" s="238"/>
      <c r="C512" s="239"/>
      <c r="D512" s="240" t="s">
        <v>162</v>
      </c>
      <c r="E512" s="241" t="s">
        <v>1</v>
      </c>
      <c r="F512" s="242" t="s">
        <v>1727</v>
      </c>
      <c r="G512" s="239"/>
      <c r="H512" s="243">
        <v>100.84</v>
      </c>
      <c r="I512" s="244"/>
      <c r="J512" s="239"/>
      <c r="K512" s="239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162</v>
      </c>
      <c r="AU512" s="249" t="s">
        <v>88</v>
      </c>
      <c r="AV512" s="13" t="s">
        <v>88</v>
      </c>
      <c r="AW512" s="13" t="s">
        <v>33</v>
      </c>
      <c r="AX512" s="13" t="s">
        <v>78</v>
      </c>
      <c r="AY512" s="249" t="s">
        <v>153</v>
      </c>
    </row>
    <row r="513" s="2" customFormat="1" ht="16.5" customHeight="1">
      <c r="A513" s="37"/>
      <c r="B513" s="38"/>
      <c r="C513" s="225" t="s">
        <v>943</v>
      </c>
      <c r="D513" s="225" t="s">
        <v>155</v>
      </c>
      <c r="E513" s="226" t="s">
        <v>959</v>
      </c>
      <c r="F513" s="227" t="s">
        <v>960</v>
      </c>
      <c r="G513" s="228" t="s">
        <v>352</v>
      </c>
      <c r="H513" s="229">
        <v>266.06</v>
      </c>
      <c r="I513" s="230"/>
      <c r="J513" s="231">
        <f>ROUND(I513*H513,0)</f>
        <v>0</v>
      </c>
      <c r="K513" s="227" t="s">
        <v>159</v>
      </c>
      <c r="L513" s="43"/>
      <c r="M513" s="232" t="s">
        <v>1</v>
      </c>
      <c r="N513" s="233" t="s">
        <v>44</v>
      </c>
      <c r="O513" s="90"/>
      <c r="P513" s="234">
        <f>O513*H513</f>
        <v>0</v>
      </c>
      <c r="Q513" s="234">
        <v>0</v>
      </c>
      <c r="R513" s="234">
        <f>Q513*H513</f>
        <v>0</v>
      </c>
      <c r="S513" s="234">
        <v>0.00167</v>
      </c>
      <c r="T513" s="235">
        <f>S513*H513</f>
        <v>0.4443202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36" t="s">
        <v>231</v>
      </c>
      <c r="AT513" s="236" t="s">
        <v>155</v>
      </c>
      <c r="AU513" s="236" t="s">
        <v>88</v>
      </c>
      <c r="AY513" s="16" t="s">
        <v>153</v>
      </c>
      <c r="BE513" s="237">
        <f>IF(N513="základní",J513,0)</f>
        <v>0</v>
      </c>
      <c r="BF513" s="237">
        <f>IF(N513="snížená",J513,0)</f>
        <v>0</v>
      </c>
      <c r="BG513" s="237">
        <f>IF(N513="zákl. přenesená",J513,0)</f>
        <v>0</v>
      </c>
      <c r="BH513" s="237">
        <f>IF(N513="sníž. přenesená",J513,0)</f>
        <v>0</v>
      </c>
      <c r="BI513" s="237">
        <f>IF(N513="nulová",J513,0)</f>
        <v>0</v>
      </c>
      <c r="BJ513" s="16" t="s">
        <v>88</v>
      </c>
      <c r="BK513" s="237">
        <f>ROUND(I513*H513,0)</f>
        <v>0</v>
      </c>
      <c r="BL513" s="16" t="s">
        <v>231</v>
      </c>
      <c r="BM513" s="236" t="s">
        <v>1728</v>
      </c>
    </row>
    <row r="514" s="13" customFormat="1">
      <c r="A514" s="13"/>
      <c r="B514" s="238"/>
      <c r="C514" s="239"/>
      <c r="D514" s="240" t="s">
        <v>162</v>
      </c>
      <c r="E514" s="241" t="s">
        <v>1</v>
      </c>
      <c r="F514" s="242" t="s">
        <v>1729</v>
      </c>
      <c r="G514" s="239"/>
      <c r="H514" s="243">
        <v>154.80000000000001</v>
      </c>
      <c r="I514" s="244"/>
      <c r="J514" s="239"/>
      <c r="K514" s="239"/>
      <c r="L514" s="245"/>
      <c r="M514" s="246"/>
      <c r="N514" s="247"/>
      <c r="O514" s="247"/>
      <c r="P514" s="247"/>
      <c r="Q514" s="247"/>
      <c r="R514" s="247"/>
      <c r="S514" s="247"/>
      <c r="T514" s="24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9" t="s">
        <v>162</v>
      </c>
      <c r="AU514" s="249" t="s">
        <v>88</v>
      </c>
      <c r="AV514" s="13" t="s">
        <v>88</v>
      </c>
      <c r="AW514" s="13" t="s">
        <v>33</v>
      </c>
      <c r="AX514" s="13" t="s">
        <v>78</v>
      </c>
      <c r="AY514" s="249" t="s">
        <v>153</v>
      </c>
    </row>
    <row r="515" s="13" customFormat="1">
      <c r="A515" s="13"/>
      <c r="B515" s="238"/>
      <c r="C515" s="239"/>
      <c r="D515" s="240" t="s">
        <v>162</v>
      </c>
      <c r="E515" s="241" t="s">
        <v>1</v>
      </c>
      <c r="F515" s="242" t="s">
        <v>1730</v>
      </c>
      <c r="G515" s="239"/>
      <c r="H515" s="243">
        <v>37.200000000000003</v>
      </c>
      <c r="I515" s="244"/>
      <c r="J515" s="239"/>
      <c r="K515" s="239"/>
      <c r="L515" s="245"/>
      <c r="M515" s="246"/>
      <c r="N515" s="247"/>
      <c r="O515" s="247"/>
      <c r="P515" s="247"/>
      <c r="Q515" s="247"/>
      <c r="R515" s="247"/>
      <c r="S515" s="247"/>
      <c r="T515" s="24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9" t="s">
        <v>162</v>
      </c>
      <c r="AU515" s="249" t="s">
        <v>88</v>
      </c>
      <c r="AV515" s="13" t="s">
        <v>88</v>
      </c>
      <c r="AW515" s="13" t="s">
        <v>33</v>
      </c>
      <c r="AX515" s="13" t="s">
        <v>78</v>
      </c>
      <c r="AY515" s="249" t="s">
        <v>153</v>
      </c>
    </row>
    <row r="516" s="13" customFormat="1">
      <c r="A516" s="13"/>
      <c r="B516" s="238"/>
      <c r="C516" s="239"/>
      <c r="D516" s="240" t="s">
        <v>162</v>
      </c>
      <c r="E516" s="241" t="s">
        <v>1</v>
      </c>
      <c r="F516" s="242" t="s">
        <v>1731</v>
      </c>
      <c r="G516" s="239"/>
      <c r="H516" s="243">
        <v>24.359999999999999</v>
      </c>
      <c r="I516" s="244"/>
      <c r="J516" s="239"/>
      <c r="K516" s="239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162</v>
      </c>
      <c r="AU516" s="249" t="s">
        <v>88</v>
      </c>
      <c r="AV516" s="13" t="s">
        <v>88</v>
      </c>
      <c r="AW516" s="13" t="s">
        <v>33</v>
      </c>
      <c r="AX516" s="13" t="s">
        <v>78</v>
      </c>
      <c r="AY516" s="249" t="s">
        <v>153</v>
      </c>
    </row>
    <row r="517" s="13" customFormat="1">
      <c r="A517" s="13"/>
      <c r="B517" s="238"/>
      <c r="C517" s="239"/>
      <c r="D517" s="240" t="s">
        <v>162</v>
      </c>
      <c r="E517" s="241" t="s">
        <v>1</v>
      </c>
      <c r="F517" s="242" t="s">
        <v>1732</v>
      </c>
      <c r="G517" s="239"/>
      <c r="H517" s="243">
        <v>28.199999999999999</v>
      </c>
      <c r="I517" s="244"/>
      <c r="J517" s="239"/>
      <c r="K517" s="239"/>
      <c r="L517" s="245"/>
      <c r="M517" s="246"/>
      <c r="N517" s="247"/>
      <c r="O517" s="247"/>
      <c r="P517" s="247"/>
      <c r="Q517" s="247"/>
      <c r="R517" s="247"/>
      <c r="S517" s="247"/>
      <c r="T517" s="24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9" t="s">
        <v>162</v>
      </c>
      <c r="AU517" s="249" t="s">
        <v>88</v>
      </c>
      <c r="AV517" s="13" t="s">
        <v>88</v>
      </c>
      <c r="AW517" s="13" t="s">
        <v>33</v>
      </c>
      <c r="AX517" s="13" t="s">
        <v>78</v>
      </c>
      <c r="AY517" s="249" t="s">
        <v>153</v>
      </c>
    </row>
    <row r="518" s="13" customFormat="1">
      <c r="A518" s="13"/>
      <c r="B518" s="238"/>
      <c r="C518" s="239"/>
      <c r="D518" s="240" t="s">
        <v>162</v>
      </c>
      <c r="E518" s="241" t="s">
        <v>1</v>
      </c>
      <c r="F518" s="242" t="s">
        <v>1733</v>
      </c>
      <c r="G518" s="239"/>
      <c r="H518" s="243">
        <v>21.5</v>
      </c>
      <c r="I518" s="244"/>
      <c r="J518" s="239"/>
      <c r="K518" s="239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162</v>
      </c>
      <c r="AU518" s="249" t="s">
        <v>88</v>
      </c>
      <c r="AV518" s="13" t="s">
        <v>88</v>
      </c>
      <c r="AW518" s="13" t="s">
        <v>33</v>
      </c>
      <c r="AX518" s="13" t="s">
        <v>78</v>
      </c>
      <c r="AY518" s="249" t="s">
        <v>153</v>
      </c>
    </row>
    <row r="519" s="2" customFormat="1" ht="21.75" customHeight="1">
      <c r="A519" s="37"/>
      <c r="B519" s="38"/>
      <c r="C519" s="225" t="s">
        <v>948</v>
      </c>
      <c r="D519" s="225" t="s">
        <v>155</v>
      </c>
      <c r="E519" s="226" t="s">
        <v>966</v>
      </c>
      <c r="F519" s="227" t="s">
        <v>967</v>
      </c>
      <c r="G519" s="228" t="s">
        <v>352</v>
      </c>
      <c r="H519" s="229">
        <v>118.8</v>
      </c>
      <c r="I519" s="230"/>
      <c r="J519" s="231">
        <f>ROUND(I519*H519,0)</f>
        <v>0</v>
      </c>
      <c r="K519" s="227" t="s">
        <v>159</v>
      </c>
      <c r="L519" s="43"/>
      <c r="M519" s="232" t="s">
        <v>1</v>
      </c>
      <c r="N519" s="233" t="s">
        <v>44</v>
      </c>
      <c r="O519" s="90"/>
      <c r="P519" s="234">
        <f>O519*H519</f>
        <v>0</v>
      </c>
      <c r="Q519" s="234">
        <v>0.00182</v>
      </c>
      <c r="R519" s="234">
        <f>Q519*H519</f>
        <v>0.21621599999999999</v>
      </c>
      <c r="S519" s="234">
        <v>0</v>
      </c>
      <c r="T519" s="235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36" t="s">
        <v>231</v>
      </c>
      <c r="AT519" s="236" t="s">
        <v>155</v>
      </c>
      <c r="AU519" s="236" t="s">
        <v>88</v>
      </c>
      <c r="AY519" s="16" t="s">
        <v>153</v>
      </c>
      <c r="BE519" s="237">
        <f>IF(N519="základní",J519,0)</f>
        <v>0</v>
      </c>
      <c r="BF519" s="237">
        <f>IF(N519="snížená",J519,0)</f>
        <v>0</v>
      </c>
      <c r="BG519" s="237">
        <f>IF(N519="zákl. přenesená",J519,0)</f>
        <v>0</v>
      </c>
      <c r="BH519" s="237">
        <f>IF(N519="sníž. přenesená",J519,0)</f>
        <v>0</v>
      </c>
      <c r="BI519" s="237">
        <f>IF(N519="nulová",J519,0)</f>
        <v>0</v>
      </c>
      <c r="BJ519" s="16" t="s">
        <v>88</v>
      </c>
      <c r="BK519" s="237">
        <f>ROUND(I519*H519,0)</f>
        <v>0</v>
      </c>
      <c r="BL519" s="16" t="s">
        <v>231</v>
      </c>
      <c r="BM519" s="236" t="s">
        <v>1734</v>
      </c>
    </row>
    <row r="520" s="13" customFormat="1">
      <c r="A520" s="13"/>
      <c r="B520" s="238"/>
      <c r="C520" s="239"/>
      <c r="D520" s="240" t="s">
        <v>162</v>
      </c>
      <c r="E520" s="241" t="s">
        <v>1</v>
      </c>
      <c r="F520" s="242" t="s">
        <v>1725</v>
      </c>
      <c r="G520" s="239"/>
      <c r="H520" s="243">
        <v>118.8</v>
      </c>
      <c r="I520" s="244"/>
      <c r="J520" s="239"/>
      <c r="K520" s="239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162</v>
      </c>
      <c r="AU520" s="249" t="s">
        <v>88</v>
      </c>
      <c r="AV520" s="13" t="s">
        <v>88</v>
      </c>
      <c r="AW520" s="13" t="s">
        <v>33</v>
      </c>
      <c r="AX520" s="13" t="s">
        <v>78</v>
      </c>
      <c r="AY520" s="249" t="s">
        <v>153</v>
      </c>
    </row>
    <row r="521" s="2" customFormat="1" ht="33" customHeight="1">
      <c r="A521" s="37"/>
      <c r="B521" s="38"/>
      <c r="C521" s="225" t="s">
        <v>954</v>
      </c>
      <c r="D521" s="225" t="s">
        <v>155</v>
      </c>
      <c r="E521" s="226" t="s">
        <v>970</v>
      </c>
      <c r="F521" s="227" t="s">
        <v>971</v>
      </c>
      <c r="G521" s="228" t="s">
        <v>158</v>
      </c>
      <c r="H521" s="229">
        <v>8.8000000000000007</v>
      </c>
      <c r="I521" s="230"/>
      <c r="J521" s="231">
        <f>ROUND(I521*H521,0)</f>
        <v>0</v>
      </c>
      <c r="K521" s="227" t="s">
        <v>159</v>
      </c>
      <c r="L521" s="43"/>
      <c r="M521" s="232" t="s">
        <v>1</v>
      </c>
      <c r="N521" s="233" t="s">
        <v>44</v>
      </c>
      <c r="O521" s="90"/>
      <c r="P521" s="234">
        <f>O521*H521</f>
        <v>0</v>
      </c>
      <c r="Q521" s="234">
        <v>0.0066100000000000004</v>
      </c>
      <c r="R521" s="234">
        <f>Q521*H521</f>
        <v>0.058168000000000011</v>
      </c>
      <c r="S521" s="234">
        <v>0</v>
      </c>
      <c r="T521" s="235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36" t="s">
        <v>231</v>
      </c>
      <c r="AT521" s="236" t="s">
        <v>155</v>
      </c>
      <c r="AU521" s="236" t="s">
        <v>88</v>
      </c>
      <c r="AY521" s="16" t="s">
        <v>153</v>
      </c>
      <c r="BE521" s="237">
        <f>IF(N521="základní",J521,0)</f>
        <v>0</v>
      </c>
      <c r="BF521" s="237">
        <f>IF(N521="snížená",J521,0)</f>
        <v>0</v>
      </c>
      <c r="BG521" s="237">
        <f>IF(N521="zákl. přenesená",J521,0)</f>
        <v>0</v>
      </c>
      <c r="BH521" s="237">
        <f>IF(N521="sníž. přenesená",J521,0)</f>
        <v>0</v>
      </c>
      <c r="BI521" s="237">
        <f>IF(N521="nulová",J521,0)</f>
        <v>0</v>
      </c>
      <c r="BJ521" s="16" t="s">
        <v>88</v>
      </c>
      <c r="BK521" s="237">
        <f>ROUND(I521*H521,0)</f>
        <v>0</v>
      </c>
      <c r="BL521" s="16" t="s">
        <v>231</v>
      </c>
      <c r="BM521" s="236" t="s">
        <v>1735</v>
      </c>
    </row>
    <row r="522" s="13" customFormat="1">
      <c r="A522" s="13"/>
      <c r="B522" s="238"/>
      <c r="C522" s="239"/>
      <c r="D522" s="240" t="s">
        <v>162</v>
      </c>
      <c r="E522" s="241" t="s">
        <v>1</v>
      </c>
      <c r="F522" s="242" t="s">
        <v>1736</v>
      </c>
      <c r="G522" s="239"/>
      <c r="H522" s="243">
        <v>8.8000000000000007</v>
      </c>
      <c r="I522" s="244"/>
      <c r="J522" s="239"/>
      <c r="K522" s="239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162</v>
      </c>
      <c r="AU522" s="249" t="s">
        <v>88</v>
      </c>
      <c r="AV522" s="13" t="s">
        <v>88</v>
      </c>
      <c r="AW522" s="13" t="s">
        <v>33</v>
      </c>
      <c r="AX522" s="13" t="s">
        <v>78</v>
      </c>
      <c r="AY522" s="249" t="s">
        <v>153</v>
      </c>
    </row>
    <row r="523" s="2" customFormat="1" ht="24.15" customHeight="1">
      <c r="A523" s="37"/>
      <c r="B523" s="38"/>
      <c r="C523" s="225" t="s">
        <v>958</v>
      </c>
      <c r="D523" s="225" t="s">
        <v>155</v>
      </c>
      <c r="E523" s="226" t="s">
        <v>975</v>
      </c>
      <c r="F523" s="227" t="s">
        <v>976</v>
      </c>
      <c r="G523" s="228" t="s">
        <v>158</v>
      </c>
      <c r="H523" s="229">
        <v>1.9199999999999999</v>
      </c>
      <c r="I523" s="230"/>
      <c r="J523" s="231">
        <f>ROUND(I523*H523,0)</f>
        <v>0</v>
      </c>
      <c r="K523" s="227" t="s">
        <v>159</v>
      </c>
      <c r="L523" s="43"/>
      <c r="M523" s="232" t="s">
        <v>1</v>
      </c>
      <c r="N523" s="233" t="s">
        <v>44</v>
      </c>
      <c r="O523" s="90"/>
      <c r="P523" s="234">
        <f>O523*H523</f>
        <v>0</v>
      </c>
      <c r="Q523" s="234">
        <v>0.0066</v>
      </c>
      <c r="R523" s="234">
        <f>Q523*H523</f>
        <v>0.012671999999999999</v>
      </c>
      <c r="S523" s="234">
        <v>0</v>
      </c>
      <c r="T523" s="235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36" t="s">
        <v>231</v>
      </c>
      <c r="AT523" s="236" t="s">
        <v>155</v>
      </c>
      <c r="AU523" s="236" t="s">
        <v>88</v>
      </c>
      <c r="AY523" s="16" t="s">
        <v>153</v>
      </c>
      <c r="BE523" s="237">
        <f>IF(N523="základní",J523,0)</f>
        <v>0</v>
      </c>
      <c r="BF523" s="237">
        <f>IF(N523="snížená",J523,0)</f>
        <v>0</v>
      </c>
      <c r="BG523" s="237">
        <f>IF(N523="zákl. přenesená",J523,0)</f>
        <v>0</v>
      </c>
      <c r="BH523" s="237">
        <f>IF(N523="sníž. přenesená",J523,0)</f>
        <v>0</v>
      </c>
      <c r="BI523" s="237">
        <f>IF(N523="nulová",J523,0)</f>
        <v>0</v>
      </c>
      <c r="BJ523" s="16" t="s">
        <v>88</v>
      </c>
      <c r="BK523" s="237">
        <f>ROUND(I523*H523,0)</f>
        <v>0</v>
      </c>
      <c r="BL523" s="16" t="s">
        <v>231</v>
      </c>
      <c r="BM523" s="236" t="s">
        <v>1737</v>
      </c>
    </row>
    <row r="524" s="13" customFormat="1">
      <c r="A524" s="13"/>
      <c r="B524" s="238"/>
      <c r="C524" s="239"/>
      <c r="D524" s="240" t="s">
        <v>162</v>
      </c>
      <c r="E524" s="241" t="s">
        <v>1</v>
      </c>
      <c r="F524" s="242" t="s">
        <v>1723</v>
      </c>
      <c r="G524" s="239"/>
      <c r="H524" s="243">
        <v>1.9199999999999999</v>
      </c>
      <c r="I524" s="244"/>
      <c r="J524" s="239"/>
      <c r="K524" s="239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162</v>
      </c>
      <c r="AU524" s="249" t="s">
        <v>88</v>
      </c>
      <c r="AV524" s="13" t="s">
        <v>88</v>
      </c>
      <c r="AW524" s="13" t="s">
        <v>33</v>
      </c>
      <c r="AX524" s="13" t="s">
        <v>78</v>
      </c>
      <c r="AY524" s="249" t="s">
        <v>153</v>
      </c>
    </row>
    <row r="525" s="2" customFormat="1" ht="21.75" customHeight="1">
      <c r="A525" s="37"/>
      <c r="B525" s="38"/>
      <c r="C525" s="225" t="s">
        <v>965</v>
      </c>
      <c r="D525" s="225" t="s">
        <v>155</v>
      </c>
      <c r="E525" s="226" t="s">
        <v>980</v>
      </c>
      <c r="F525" s="227" t="s">
        <v>981</v>
      </c>
      <c r="G525" s="228" t="s">
        <v>352</v>
      </c>
      <c r="H525" s="229">
        <v>299.86000000000001</v>
      </c>
      <c r="I525" s="230"/>
      <c r="J525" s="231">
        <f>ROUND(I525*H525,0)</f>
        <v>0</v>
      </c>
      <c r="K525" s="227" t="s">
        <v>159</v>
      </c>
      <c r="L525" s="43"/>
      <c r="M525" s="232" t="s">
        <v>1</v>
      </c>
      <c r="N525" s="233" t="s">
        <v>44</v>
      </c>
      <c r="O525" s="90"/>
      <c r="P525" s="234">
        <f>O525*H525</f>
        <v>0</v>
      </c>
      <c r="Q525" s="234">
        <v>4.0000000000000003E-05</v>
      </c>
      <c r="R525" s="234">
        <f>Q525*H525</f>
        <v>0.011994400000000002</v>
      </c>
      <c r="S525" s="234">
        <v>0</v>
      </c>
      <c r="T525" s="235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6" t="s">
        <v>231</v>
      </c>
      <c r="AT525" s="236" t="s">
        <v>155</v>
      </c>
      <c r="AU525" s="236" t="s">
        <v>88</v>
      </c>
      <c r="AY525" s="16" t="s">
        <v>153</v>
      </c>
      <c r="BE525" s="237">
        <f>IF(N525="základní",J525,0)</f>
        <v>0</v>
      </c>
      <c r="BF525" s="237">
        <f>IF(N525="snížená",J525,0)</f>
        <v>0</v>
      </c>
      <c r="BG525" s="237">
        <f>IF(N525="zákl. přenesená",J525,0)</f>
        <v>0</v>
      </c>
      <c r="BH525" s="237">
        <f>IF(N525="sníž. přenesená",J525,0)</f>
        <v>0</v>
      </c>
      <c r="BI525" s="237">
        <f>IF(N525="nulová",J525,0)</f>
        <v>0</v>
      </c>
      <c r="BJ525" s="16" t="s">
        <v>88</v>
      </c>
      <c r="BK525" s="237">
        <f>ROUND(I525*H525,0)</f>
        <v>0</v>
      </c>
      <c r="BL525" s="16" t="s">
        <v>231</v>
      </c>
      <c r="BM525" s="236" t="s">
        <v>1738</v>
      </c>
    </row>
    <row r="526" s="13" customFormat="1">
      <c r="A526" s="13"/>
      <c r="B526" s="238"/>
      <c r="C526" s="239"/>
      <c r="D526" s="240" t="s">
        <v>162</v>
      </c>
      <c r="E526" s="241" t="s">
        <v>1</v>
      </c>
      <c r="F526" s="242" t="s">
        <v>1729</v>
      </c>
      <c r="G526" s="239"/>
      <c r="H526" s="243">
        <v>154.80000000000001</v>
      </c>
      <c r="I526" s="244"/>
      <c r="J526" s="239"/>
      <c r="K526" s="239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162</v>
      </c>
      <c r="AU526" s="249" t="s">
        <v>88</v>
      </c>
      <c r="AV526" s="13" t="s">
        <v>88</v>
      </c>
      <c r="AW526" s="13" t="s">
        <v>33</v>
      </c>
      <c r="AX526" s="13" t="s">
        <v>78</v>
      </c>
      <c r="AY526" s="249" t="s">
        <v>153</v>
      </c>
    </row>
    <row r="527" s="13" customFormat="1">
      <c r="A527" s="13"/>
      <c r="B527" s="238"/>
      <c r="C527" s="239"/>
      <c r="D527" s="240" t="s">
        <v>162</v>
      </c>
      <c r="E527" s="241" t="s">
        <v>1</v>
      </c>
      <c r="F527" s="242" t="s">
        <v>1730</v>
      </c>
      <c r="G527" s="239"/>
      <c r="H527" s="243">
        <v>37.200000000000003</v>
      </c>
      <c r="I527" s="244"/>
      <c r="J527" s="239"/>
      <c r="K527" s="239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162</v>
      </c>
      <c r="AU527" s="249" t="s">
        <v>88</v>
      </c>
      <c r="AV527" s="13" t="s">
        <v>88</v>
      </c>
      <c r="AW527" s="13" t="s">
        <v>33</v>
      </c>
      <c r="AX527" s="13" t="s">
        <v>78</v>
      </c>
      <c r="AY527" s="249" t="s">
        <v>153</v>
      </c>
    </row>
    <row r="528" s="13" customFormat="1">
      <c r="A528" s="13"/>
      <c r="B528" s="238"/>
      <c r="C528" s="239"/>
      <c r="D528" s="240" t="s">
        <v>162</v>
      </c>
      <c r="E528" s="241" t="s">
        <v>1</v>
      </c>
      <c r="F528" s="242" t="s">
        <v>1731</v>
      </c>
      <c r="G528" s="239"/>
      <c r="H528" s="243">
        <v>24.359999999999999</v>
      </c>
      <c r="I528" s="244"/>
      <c r="J528" s="239"/>
      <c r="K528" s="239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162</v>
      </c>
      <c r="AU528" s="249" t="s">
        <v>88</v>
      </c>
      <c r="AV528" s="13" t="s">
        <v>88</v>
      </c>
      <c r="AW528" s="13" t="s">
        <v>33</v>
      </c>
      <c r="AX528" s="13" t="s">
        <v>78</v>
      </c>
      <c r="AY528" s="249" t="s">
        <v>153</v>
      </c>
    </row>
    <row r="529" s="13" customFormat="1">
      <c r="A529" s="13"/>
      <c r="B529" s="238"/>
      <c r="C529" s="239"/>
      <c r="D529" s="240" t="s">
        <v>162</v>
      </c>
      <c r="E529" s="241" t="s">
        <v>1</v>
      </c>
      <c r="F529" s="242" t="s">
        <v>1732</v>
      </c>
      <c r="G529" s="239"/>
      <c r="H529" s="243">
        <v>28.199999999999999</v>
      </c>
      <c r="I529" s="244"/>
      <c r="J529" s="239"/>
      <c r="K529" s="239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162</v>
      </c>
      <c r="AU529" s="249" t="s">
        <v>88</v>
      </c>
      <c r="AV529" s="13" t="s">
        <v>88</v>
      </c>
      <c r="AW529" s="13" t="s">
        <v>33</v>
      </c>
      <c r="AX529" s="13" t="s">
        <v>78</v>
      </c>
      <c r="AY529" s="249" t="s">
        <v>153</v>
      </c>
    </row>
    <row r="530" s="13" customFormat="1">
      <c r="A530" s="13"/>
      <c r="B530" s="238"/>
      <c r="C530" s="239"/>
      <c r="D530" s="240" t="s">
        <v>162</v>
      </c>
      <c r="E530" s="241" t="s">
        <v>1</v>
      </c>
      <c r="F530" s="242" t="s">
        <v>1733</v>
      </c>
      <c r="G530" s="239"/>
      <c r="H530" s="243">
        <v>21.5</v>
      </c>
      <c r="I530" s="244"/>
      <c r="J530" s="239"/>
      <c r="K530" s="239"/>
      <c r="L530" s="245"/>
      <c r="M530" s="246"/>
      <c r="N530" s="247"/>
      <c r="O530" s="247"/>
      <c r="P530" s="247"/>
      <c r="Q530" s="247"/>
      <c r="R530" s="247"/>
      <c r="S530" s="247"/>
      <c r="T530" s="24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9" t="s">
        <v>162</v>
      </c>
      <c r="AU530" s="249" t="s">
        <v>88</v>
      </c>
      <c r="AV530" s="13" t="s">
        <v>88</v>
      </c>
      <c r="AW530" s="13" t="s">
        <v>33</v>
      </c>
      <c r="AX530" s="13" t="s">
        <v>78</v>
      </c>
      <c r="AY530" s="249" t="s">
        <v>153</v>
      </c>
    </row>
    <row r="531" s="13" customFormat="1">
      <c r="A531" s="13"/>
      <c r="B531" s="238"/>
      <c r="C531" s="239"/>
      <c r="D531" s="240" t="s">
        <v>162</v>
      </c>
      <c r="E531" s="241" t="s">
        <v>1</v>
      </c>
      <c r="F531" s="242" t="s">
        <v>1739</v>
      </c>
      <c r="G531" s="239"/>
      <c r="H531" s="243">
        <v>33.799999999999997</v>
      </c>
      <c r="I531" s="244"/>
      <c r="J531" s="239"/>
      <c r="K531" s="239"/>
      <c r="L531" s="245"/>
      <c r="M531" s="246"/>
      <c r="N531" s="247"/>
      <c r="O531" s="247"/>
      <c r="P531" s="247"/>
      <c r="Q531" s="247"/>
      <c r="R531" s="247"/>
      <c r="S531" s="247"/>
      <c r="T531" s="24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9" t="s">
        <v>162</v>
      </c>
      <c r="AU531" s="249" t="s">
        <v>88</v>
      </c>
      <c r="AV531" s="13" t="s">
        <v>88</v>
      </c>
      <c r="AW531" s="13" t="s">
        <v>33</v>
      </c>
      <c r="AX531" s="13" t="s">
        <v>78</v>
      </c>
      <c r="AY531" s="249" t="s">
        <v>153</v>
      </c>
    </row>
    <row r="532" s="2" customFormat="1" ht="33" customHeight="1">
      <c r="A532" s="37"/>
      <c r="B532" s="38"/>
      <c r="C532" s="250" t="s">
        <v>969</v>
      </c>
      <c r="D532" s="250" t="s">
        <v>232</v>
      </c>
      <c r="E532" s="251" t="s">
        <v>1740</v>
      </c>
      <c r="F532" s="252" t="s">
        <v>1741</v>
      </c>
      <c r="G532" s="253" t="s">
        <v>352</v>
      </c>
      <c r="H532" s="254">
        <v>72.359999999999999</v>
      </c>
      <c r="I532" s="255"/>
      <c r="J532" s="256">
        <f>ROUND(I532*H532,0)</f>
        <v>0</v>
      </c>
      <c r="K532" s="252" t="s">
        <v>1</v>
      </c>
      <c r="L532" s="257"/>
      <c r="M532" s="258" t="s">
        <v>1</v>
      </c>
      <c r="N532" s="259" t="s">
        <v>44</v>
      </c>
      <c r="O532" s="90"/>
      <c r="P532" s="234">
        <f>O532*H532</f>
        <v>0</v>
      </c>
      <c r="Q532" s="234">
        <v>0</v>
      </c>
      <c r="R532" s="234">
        <f>Q532*H532</f>
        <v>0</v>
      </c>
      <c r="S532" s="234">
        <v>0</v>
      </c>
      <c r="T532" s="235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36" t="s">
        <v>319</v>
      </c>
      <c r="AT532" s="236" t="s">
        <v>232</v>
      </c>
      <c r="AU532" s="236" t="s">
        <v>88</v>
      </c>
      <c r="AY532" s="16" t="s">
        <v>153</v>
      </c>
      <c r="BE532" s="237">
        <f>IF(N532="základní",J532,0)</f>
        <v>0</v>
      </c>
      <c r="BF532" s="237">
        <f>IF(N532="snížená",J532,0)</f>
        <v>0</v>
      </c>
      <c r="BG532" s="237">
        <f>IF(N532="zákl. přenesená",J532,0)</f>
        <v>0</v>
      </c>
      <c r="BH532" s="237">
        <f>IF(N532="sníž. přenesená",J532,0)</f>
        <v>0</v>
      </c>
      <c r="BI532" s="237">
        <f>IF(N532="nulová",J532,0)</f>
        <v>0</v>
      </c>
      <c r="BJ532" s="16" t="s">
        <v>88</v>
      </c>
      <c r="BK532" s="237">
        <f>ROUND(I532*H532,0)</f>
        <v>0</v>
      </c>
      <c r="BL532" s="16" t="s">
        <v>231</v>
      </c>
      <c r="BM532" s="236" t="s">
        <v>1742</v>
      </c>
    </row>
    <row r="533" s="13" customFormat="1">
      <c r="A533" s="13"/>
      <c r="B533" s="238"/>
      <c r="C533" s="239"/>
      <c r="D533" s="240" t="s">
        <v>162</v>
      </c>
      <c r="E533" s="241" t="s">
        <v>1</v>
      </c>
      <c r="F533" s="242" t="s">
        <v>1743</v>
      </c>
      <c r="G533" s="239"/>
      <c r="H533" s="243">
        <v>23.760000000000002</v>
      </c>
      <c r="I533" s="244"/>
      <c r="J533" s="239"/>
      <c r="K533" s="239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162</v>
      </c>
      <c r="AU533" s="249" t="s">
        <v>88</v>
      </c>
      <c r="AV533" s="13" t="s">
        <v>88</v>
      </c>
      <c r="AW533" s="13" t="s">
        <v>33</v>
      </c>
      <c r="AX533" s="13" t="s">
        <v>78</v>
      </c>
      <c r="AY533" s="249" t="s">
        <v>153</v>
      </c>
    </row>
    <row r="534" s="13" customFormat="1">
      <c r="A534" s="13"/>
      <c r="B534" s="238"/>
      <c r="C534" s="239"/>
      <c r="D534" s="240" t="s">
        <v>162</v>
      </c>
      <c r="E534" s="241" t="s">
        <v>1</v>
      </c>
      <c r="F534" s="242" t="s">
        <v>1744</v>
      </c>
      <c r="G534" s="239"/>
      <c r="H534" s="243">
        <v>27.600000000000001</v>
      </c>
      <c r="I534" s="244"/>
      <c r="J534" s="239"/>
      <c r="K534" s="239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162</v>
      </c>
      <c r="AU534" s="249" t="s">
        <v>88</v>
      </c>
      <c r="AV534" s="13" t="s">
        <v>88</v>
      </c>
      <c r="AW534" s="13" t="s">
        <v>33</v>
      </c>
      <c r="AX534" s="13" t="s">
        <v>78</v>
      </c>
      <c r="AY534" s="249" t="s">
        <v>153</v>
      </c>
    </row>
    <row r="535" s="13" customFormat="1">
      <c r="A535" s="13"/>
      <c r="B535" s="238"/>
      <c r="C535" s="239"/>
      <c r="D535" s="240" t="s">
        <v>162</v>
      </c>
      <c r="E535" s="241" t="s">
        <v>1</v>
      </c>
      <c r="F535" s="242" t="s">
        <v>1745</v>
      </c>
      <c r="G535" s="239"/>
      <c r="H535" s="243">
        <v>21</v>
      </c>
      <c r="I535" s="244"/>
      <c r="J535" s="239"/>
      <c r="K535" s="239"/>
      <c r="L535" s="245"/>
      <c r="M535" s="246"/>
      <c r="N535" s="247"/>
      <c r="O535" s="247"/>
      <c r="P535" s="247"/>
      <c r="Q535" s="247"/>
      <c r="R535" s="247"/>
      <c r="S535" s="247"/>
      <c r="T535" s="24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9" t="s">
        <v>162</v>
      </c>
      <c r="AU535" s="249" t="s">
        <v>88</v>
      </c>
      <c r="AV535" s="13" t="s">
        <v>88</v>
      </c>
      <c r="AW535" s="13" t="s">
        <v>33</v>
      </c>
      <c r="AX535" s="13" t="s">
        <v>78</v>
      </c>
      <c r="AY535" s="249" t="s">
        <v>153</v>
      </c>
    </row>
    <row r="536" s="2" customFormat="1" ht="33" customHeight="1">
      <c r="A536" s="37"/>
      <c r="B536" s="38"/>
      <c r="C536" s="250" t="s">
        <v>974</v>
      </c>
      <c r="D536" s="250" t="s">
        <v>232</v>
      </c>
      <c r="E536" s="251" t="s">
        <v>1746</v>
      </c>
      <c r="F536" s="252" t="s">
        <v>1747</v>
      </c>
      <c r="G536" s="253" t="s">
        <v>993</v>
      </c>
      <c r="H536" s="254">
        <v>34</v>
      </c>
      <c r="I536" s="255"/>
      <c r="J536" s="256">
        <f>ROUND(I536*H536,0)</f>
        <v>0</v>
      </c>
      <c r="K536" s="252" t="s">
        <v>1</v>
      </c>
      <c r="L536" s="257"/>
      <c r="M536" s="258" t="s">
        <v>1</v>
      </c>
      <c r="N536" s="259" t="s">
        <v>44</v>
      </c>
      <c r="O536" s="90"/>
      <c r="P536" s="234">
        <f>O536*H536</f>
        <v>0</v>
      </c>
      <c r="Q536" s="234">
        <v>0</v>
      </c>
      <c r="R536" s="234">
        <f>Q536*H536</f>
        <v>0</v>
      </c>
      <c r="S536" s="234">
        <v>0</v>
      </c>
      <c r="T536" s="235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36" t="s">
        <v>319</v>
      </c>
      <c r="AT536" s="236" t="s">
        <v>232</v>
      </c>
      <c r="AU536" s="236" t="s">
        <v>88</v>
      </c>
      <c r="AY536" s="16" t="s">
        <v>153</v>
      </c>
      <c r="BE536" s="237">
        <f>IF(N536="základní",J536,0)</f>
        <v>0</v>
      </c>
      <c r="BF536" s="237">
        <f>IF(N536="snížená",J536,0)</f>
        <v>0</v>
      </c>
      <c r="BG536" s="237">
        <f>IF(N536="zákl. přenesená",J536,0)</f>
        <v>0</v>
      </c>
      <c r="BH536" s="237">
        <f>IF(N536="sníž. přenesená",J536,0)</f>
        <v>0</v>
      </c>
      <c r="BI536" s="237">
        <f>IF(N536="nulová",J536,0)</f>
        <v>0</v>
      </c>
      <c r="BJ536" s="16" t="s">
        <v>88</v>
      </c>
      <c r="BK536" s="237">
        <f>ROUND(I536*H536,0)</f>
        <v>0</v>
      </c>
      <c r="BL536" s="16" t="s">
        <v>231</v>
      </c>
      <c r="BM536" s="236" t="s">
        <v>1748</v>
      </c>
    </row>
    <row r="537" s="13" customFormat="1">
      <c r="A537" s="13"/>
      <c r="B537" s="238"/>
      <c r="C537" s="239"/>
      <c r="D537" s="240" t="s">
        <v>162</v>
      </c>
      <c r="E537" s="241" t="s">
        <v>1</v>
      </c>
      <c r="F537" s="242" t="s">
        <v>1749</v>
      </c>
      <c r="G537" s="239"/>
      <c r="H537" s="243">
        <v>34</v>
      </c>
      <c r="I537" s="244"/>
      <c r="J537" s="239"/>
      <c r="K537" s="239"/>
      <c r="L537" s="245"/>
      <c r="M537" s="246"/>
      <c r="N537" s="247"/>
      <c r="O537" s="247"/>
      <c r="P537" s="247"/>
      <c r="Q537" s="247"/>
      <c r="R537" s="247"/>
      <c r="S537" s="247"/>
      <c r="T537" s="24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9" t="s">
        <v>162</v>
      </c>
      <c r="AU537" s="249" t="s">
        <v>88</v>
      </c>
      <c r="AV537" s="13" t="s">
        <v>88</v>
      </c>
      <c r="AW537" s="13" t="s">
        <v>33</v>
      </c>
      <c r="AX537" s="13" t="s">
        <v>78</v>
      </c>
      <c r="AY537" s="249" t="s">
        <v>153</v>
      </c>
    </row>
    <row r="538" s="2" customFormat="1" ht="24.15" customHeight="1">
      <c r="A538" s="37"/>
      <c r="B538" s="38"/>
      <c r="C538" s="250" t="s">
        <v>979</v>
      </c>
      <c r="D538" s="250" t="s">
        <v>232</v>
      </c>
      <c r="E538" s="251" t="s">
        <v>1750</v>
      </c>
      <c r="F538" s="252" t="s">
        <v>1751</v>
      </c>
      <c r="G538" s="253" t="s">
        <v>352</v>
      </c>
      <c r="H538" s="254">
        <v>187.19999999999999</v>
      </c>
      <c r="I538" s="255"/>
      <c r="J538" s="256">
        <f>ROUND(I538*H538,0)</f>
        <v>0</v>
      </c>
      <c r="K538" s="252" t="s">
        <v>1</v>
      </c>
      <c r="L538" s="257"/>
      <c r="M538" s="258" t="s">
        <v>1</v>
      </c>
      <c r="N538" s="259" t="s">
        <v>44</v>
      </c>
      <c r="O538" s="90"/>
      <c r="P538" s="234">
        <f>O538*H538</f>
        <v>0</v>
      </c>
      <c r="Q538" s="234">
        <v>0</v>
      </c>
      <c r="R538" s="234">
        <f>Q538*H538</f>
        <v>0</v>
      </c>
      <c r="S538" s="234">
        <v>0</v>
      </c>
      <c r="T538" s="235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6" t="s">
        <v>319</v>
      </c>
      <c r="AT538" s="236" t="s">
        <v>232</v>
      </c>
      <c r="AU538" s="236" t="s">
        <v>88</v>
      </c>
      <c r="AY538" s="16" t="s">
        <v>153</v>
      </c>
      <c r="BE538" s="237">
        <f>IF(N538="základní",J538,0)</f>
        <v>0</v>
      </c>
      <c r="BF538" s="237">
        <f>IF(N538="snížená",J538,0)</f>
        <v>0</v>
      </c>
      <c r="BG538" s="237">
        <f>IF(N538="zákl. přenesená",J538,0)</f>
        <v>0</v>
      </c>
      <c r="BH538" s="237">
        <f>IF(N538="sníž. přenesená",J538,0)</f>
        <v>0</v>
      </c>
      <c r="BI538" s="237">
        <f>IF(N538="nulová",J538,0)</f>
        <v>0</v>
      </c>
      <c r="BJ538" s="16" t="s">
        <v>88</v>
      </c>
      <c r="BK538" s="237">
        <f>ROUND(I538*H538,0)</f>
        <v>0</v>
      </c>
      <c r="BL538" s="16" t="s">
        <v>231</v>
      </c>
      <c r="BM538" s="236" t="s">
        <v>1752</v>
      </c>
    </row>
    <row r="539" s="13" customFormat="1">
      <c r="A539" s="13"/>
      <c r="B539" s="238"/>
      <c r="C539" s="239"/>
      <c r="D539" s="240" t="s">
        <v>162</v>
      </c>
      <c r="E539" s="241" t="s">
        <v>1</v>
      </c>
      <c r="F539" s="242" t="s">
        <v>1753</v>
      </c>
      <c r="G539" s="239"/>
      <c r="H539" s="243">
        <v>151.19999999999999</v>
      </c>
      <c r="I539" s="244"/>
      <c r="J539" s="239"/>
      <c r="K539" s="239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162</v>
      </c>
      <c r="AU539" s="249" t="s">
        <v>88</v>
      </c>
      <c r="AV539" s="13" t="s">
        <v>88</v>
      </c>
      <c r="AW539" s="13" t="s">
        <v>33</v>
      </c>
      <c r="AX539" s="13" t="s">
        <v>78</v>
      </c>
      <c r="AY539" s="249" t="s">
        <v>153</v>
      </c>
    </row>
    <row r="540" s="13" customFormat="1">
      <c r="A540" s="13"/>
      <c r="B540" s="238"/>
      <c r="C540" s="239"/>
      <c r="D540" s="240" t="s">
        <v>162</v>
      </c>
      <c r="E540" s="241" t="s">
        <v>1</v>
      </c>
      <c r="F540" s="242" t="s">
        <v>1754</v>
      </c>
      <c r="G540" s="239"/>
      <c r="H540" s="243">
        <v>36</v>
      </c>
      <c r="I540" s="244"/>
      <c r="J540" s="239"/>
      <c r="K540" s="239"/>
      <c r="L540" s="245"/>
      <c r="M540" s="246"/>
      <c r="N540" s="247"/>
      <c r="O540" s="247"/>
      <c r="P540" s="247"/>
      <c r="Q540" s="247"/>
      <c r="R540" s="247"/>
      <c r="S540" s="247"/>
      <c r="T540" s="24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9" t="s">
        <v>162</v>
      </c>
      <c r="AU540" s="249" t="s">
        <v>88</v>
      </c>
      <c r="AV540" s="13" t="s">
        <v>88</v>
      </c>
      <c r="AW540" s="13" t="s">
        <v>33</v>
      </c>
      <c r="AX540" s="13" t="s">
        <v>78</v>
      </c>
      <c r="AY540" s="249" t="s">
        <v>153</v>
      </c>
    </row>
    <row r="541" s="2" customFormat="1" ht="24.15" customHeight="1">
      <c r="A541" s="37"/>
      <c r="B541" s="38"/>
      <c r="C541" s="250" t="s">
        <v>984</v>
      </c>
      <c r="D541" s="250" t="s">
        <v>232</v>
      </c>
      <c r="E541" s="251" t="s">
        <v>1755</v>
      </c>
      <c r="F541" s="252" t="s">
        <v>1756</v>
      </c>
      <c r="G541" s="253" t="s">
        <v>993</v>
      </c>
      <c r="H541" s="254">
        <v>96</v>
      </c>
      <c r="I541" s="255"/>
      <c r="J541" s="256">
        <f>ROUND(I541*H541,0)</f>
        <v>0</v>
      </c>
      <c r="K541" s="252" t="s">
        <v>1</v>
      </c>
      <c r="L541" s="257"/>
      <c r="M541" s="258" t="s">
        <v>1</v>
      </c>
      <c r="N541" s="259" t="s">
        <v>44</v>
      </c>
      <c r="O541" s="90"/>
      <c r="P541" s="234">
        <f>O541*H541</f>
        <v>0</v>
      </c>
      <c r="Q541" s="234">
        <v>0</v>
      </c>
      <c r="R541" s="234">
        <f>Q541*H541</f>
        <v>0</v>
      </c>
      <c r="S541" s="234">
        <v>0</v>
      </c>
      <c r="T541" s="235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36" t="s">
        <v>319</v>
      </c>
      <c r="AT541" s="236" t="s">
        <v>232</v>
      </c>
      <c r="AU541" s="236" t="s">
        <v>88</v>
      </c>
      <c r="AY541" s="16" t="s">
        <v>153</v>
      </c>
      <c r="BE541" s="237">
        <f>IF(N541="základní",J541,0)</f>
        <v>0</v>
      </c>
      <c r="BF541" s="237">
        <f>IF(N541="snížená",J541,0)</f>
        <v>0</v>
      </c>
      <c r="BG541" s="237">
        <f>IF(N541="zákl. přenesená",J541,0)</f>
        <v>0</v>
      </c>
      <c r="BH541" s="237">
        <f>IF(N541="sníž. přenesená",J541,0)</f>
        <v>0</v>
      </c>
      <c r="BI541" s="237">
        <f>IF(N541="nulová",J541,0)</f>
        <v>0</v>
      </c>
      <c r="BJ541" s="16" t="s">
        <v>88</v>
      </c>
      <c r="BK541" s="237">
        <f>ROUND(I541*H541,0)</f>
        <v>0</v>
      </c>
      <c r="BL541" s="16" t="s">
        <v>231</v>
      </c>
      <c r="BM541" s="236" t="s">
        <v>1757</v>
      </c>
    </row>
    <row r="542" s="13" customFormat="1">
      <c r="A542" s="13"/>
      <c r="B542" s="238"/>
      <c r="C542" s="239"/>
      <c r="D542" s="240" t="s">
        <v>162</v>
      </c>
      <c r="E542" s="241" t="s">
        <v>1</v>
      </c>
      <c r="F542" s="242" t="s">
        <v>1758</v>
      </c>
      <c r="G542" s="239"/>
      <c r="H542" s="243">
        <v>96</v>
      </c>
      <c r="I542" s="244"/>
      <c r="J542" s="239"/>
      <c r="K542" s="239"/>
      <c r="L542" s="245"/>
      <c r="M542" s="246"/>
      <c r="N542" s="247"/>
      <c r="O542" s="247"/>
      <c r="P542" s="247"/>
      <c r="Q542" s="247"/>
      <c r="R542" s="247"/>
      <c r="S542" s="247"/>
      <c r="T542" s="24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9" t="s">
        <v>162</v>
      </c>
      <c r="AU542" s="249" t="s">
        <v>88</v>
      </c>
      <c r="AV542" s="13" t="s">
        <v>88</v>
      </c>
      <c r="AW542" s="13" t="s">
        <v>33</v>
      </c>
      <c r="AX542" s="13" t="s">
        <v>78</v>
      </c>
      <c r="AY542" s="249" t="s">
        <v>153</v>
      </c>
    </row>
    <row r="543" s="2" customFormat="1" ht="24.15" customHeight="1">
      <c r="A543" s="37"/>
      <c r="B543" s="38"/>
      <c r="C543" s="250" t="s">
        <v>990</v>
      </c>
      <c r="D543" s="250" t="s">
        <v>232</v>
      </c>
      <c r="E543" s="251" t="s">
        <v>1006</v>
      </c>
      <c r="F543" s="252" t="s">
        <v>1007</v>
      </c>
      <c r="G543" s="253" t="s">
        <v>352</v>
      </c>
      <c r="H543" s="254">
        <v>31.199999999999999</v>
      </c>
      <c r="I543" s="255"/>
      <c r="J543" s="256">
        <f>ROUND(I543*H543,0)</f>
        <v>0</v>
      </c>
      <c r="K543" s="252" t="s">
        <v>1</v>
      </c>
      <c r="L543" s="257"/>
      <c r="M543" s="258" t="s">
        <v>1</v>
      </c>
      <c r="N543" s="259" t="s">
        <v>44</v>
      </c>
      <c r="O543" s="90"/>
      <c r="P543" s="234">
        <f>O543*H543</f>
        <v>0</v>
      </c>
      <c r="Q543" s="234">
        <v>0</v>
      </c>
      <c r="R543" s="234">
        <f>Q543*H543</f>
        <v>0</v>
      </c>
      <c r="S543" s="234">
        <v>0</v>
      </c>
      <c r="T543" s="235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36" t="s">
        <v>319</v>
      </c>
      <c r="AT543" s="236" t="s">
        <v>232</v>
      </c>
      <c r="AU543" s="236" t="s">
        <v>88</v>
      </c>
      <c r="AY543" s="16" t="s">
        <v>153</v>
      </c>
      <c r="BE543" s="237">
        <f>IF(N543="základní",J543,0)</f>
        <v>0</v>
      </c>
      <c r="BF543" s="237">
        <f>IF(N543="snížená",J543,0)</f>
        <v>0</v>
      </c>
      <c r="BG543" s="237">
        <f>IF(N543="zákl. přenesená",J543,0)</f>
        <v>0</v>
      </c>
      <c r="BH543" s="237">
        <f>IF(N543="sníž. přenesená",J543,0)</f>
        <v>0</v>
      </c>
      <c r="BI543" s="237">
        <f>IF(N543="nulová",J543,0)</f>
        <v>0</v>
      </c>
      <c r="BJ543" s="16" t="s">
        <v>88</v>
      </c>
      <c r="BK543" s="237">
        <f>ROUND(I543*H543,0)</f>
        <v>0</v>
      </c>
      <c r="BL543" s="16" t="s">
        <v>231</v>
      </c>
      <c r="BM543" s="236" t="s">
        <v>1759</v>
      </c>
    </row>
    <row r="544" s="13" customFormat="1">
      <c r="A544" s="13"/>
      <c r="B544" s="238"/>
      <c r="C544" s="239"/>
      <c r="D544" s="240" t="s">
        <v>162</v>
      </c>
      <c r="E544" s="241" t="s">
        <v>1</v>
      </c>
      <c r="F544" s="242" t="s">
        <v>1760</v>
      </c>
      <c r="G544" s="239"/>
      <c r="H544" s="243">
        <v>31.199999999999999</v>
      </c>
      <c r="I544" s="244"/>
      <c r="J544" s="239"/>
      <c r="K544" s="239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162</v>
      </c>
      <c r="AU544" s="249" t="s">
        <v>88</v>
      </c>
      <c r="AV544" s="13" t="s">
        <v>88</v>
      </c>
      <c r="AW544" s="13" t="s">
        <v>33</v>
      </c>
      <c r="AX544" s="13" t="s">
        <v>78</v>
      </c>
      <c r="AY544" s="249" t="s">
        <v>153</v>
      </c>
    </row>
    <row r="545" s="2" customFormat="1" ht="24.15" customHeight="1">
      <c r="A545" s="37"/>
      <c r="B545" s="38"/>
      <c r="C545" s="250" t="s">
        <v>996</v>
      </c>
      <c r="D545" s="250" t="s">
        <v>232</v>
      </c>
      <c r="E545" s="251" t="s">
        <v>1011</v>
      </c>
      <c r="F545" s="252" t="s">
        <v>1012</v>
      </c>
      <c r="G545" s="253" t="s">
        <v>993</v>
      </c>
      <c r="H545" s="254">
        <v>52</v>
      </c>
      <c r="I545" s="255"/>
      <c r="J545" s="256">
        <f>ROUND(I545*H545,0)</f>
        <v>0</v>
      </c>
      <c r="K545" s="252" t="s">
        <v>1</v>
      </c>
      <c r="L545" s="257"/>
      <c r="M545" s="258" t="s">
        <v>1</v>
      </c>
      <c r="N545" s="259" t="s">
        <v>44</v>
      </c>
      <c r="O545" s="90"/>
      <c r="P545" s="234">
        <f>O545*H545</f>
        <v>0</v>
      </c>
      <c r="Q545" s="234">
        <v>0</v>
      </c>
      <c r="R545" s="234">
        <f>Q545*H545</f>
        <v>0</v>
      </c>
      <c r="S545" s="234">
        <v>0</v>
      </c>
      <c r="T545" s="235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6" t="s">
        <v>319</v>
      </c>
      <c r="AT545" s="236" t="s">
        <v>232</v>
      </c>
      <c r="AU545" s="236" t="s">
        <v>88</v>
      </c>
      <c r="AY545" s="16" t="s">
        <v>153</v>
      </c>
      <c r="BE545" s="237">
        <f>IF(N545="základní",J545,0)</f>
        <v>0</v>
      </c>
      <c r="BF545" s="237">
        <f>IF(N545="snížená",J545,0)</f>
        <v>0</v>
      </c>
      <c r="BG545" s="237">
        <f>IF(N545="zákl. přenesená",J545,0)</f>
        <v>0</v>
      </c>
      <c r="BH545" s="237">
        <f>IF(N545="sníž. přenesená",J545,0)</f>
        <v>0</v>
      </c>
      <c r="BI545" s="237">
        <f>IF(N545="nulová",J545,0)</f>
        <v>0</v>
      </c>
      <c r="BJ545" s="16" t="s">
        <v>88</v>
      </c>
      <c r="BK545" s="237">
        <f>ROUND(I545*H545,0)</f>
        <v>0</v>
      </c>
      <c r="BL545" s="16" t="s">
        <v>231</v>
      </c>
      <c r="BM545" s="236" t="s">
        <v>1761</v>
      </c>
    </row>
    <row r="546" s="2" customFormat="1" ht="24.15" customHeight="1">
      <c r="A546" s="37"/>
      <c r="B546" s="38"/>
      <c r="C546" s="225" t="s">
        <v>1001</v>
      </c>
      <c r="D546" s="225" t="s">
        <v>155</v>
      </c>
      <c r="E546" s="226" t="s">
        <v>1015</v>
      </c>
      <c r="F546" s="227" t="s">
        <v>1016</v>
      </c>
      <c r="G546" s="228" t="s">
        <v>352</v>
      </c>
      <c r="H546" s="229">
        <v>118.8</v>
      </c>
      <c r="I546" s="230"/>
      <c r="J546" s="231">
        <f>ROUND(I546*H546,0)</f>
        <v>0</v>
      </c>
      <c r="K546" s="227" t="s">
        <v>159</v>
      </c>
      <c r="L546" s="43"/>
      <c r="M546" s="232" t="s">
        <v>1</v>
      </c>
      <c r="N546" s="233" t="s">
        <v>44</v>
      </c>
      <c r="O546" s="90"/>
      <c r="P546" s="234">
        <f>O546*H546</f>
        <v>0</v>
      </c>
      <c r="Q546" s="234">
        <v>0.0022799999999999999</v>
      </c>
      <c r="R546" s="234">
        <f>Q546*H546</f>
        <v>0.27086399999999999</v>
      </c>
      <c r="S546" s="234">
        <v>0</v>
      </c>
      <c r="T546" s="235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6" t="s">
        <v>231</v>
      </c>
      <c r="AT546" s="236" t="s">
        <v>155</v>
      </c>
      <c r="AU546" s="236" t="s">
        <v>88</v>
      </c>
      <c r="AY546" s="16" t="s">
        <v>153</v>
      </c>
      <c r="BE546" s="237">
        <f>IF(N546="základní",J546,0)</f>
        <v>0</v>
      </c>
      <c r="BF546" s="237">
        <f>IF(N546="snížená",J546,0)</f>
        <v>0</v>
      </c>
      <c r="BG546" s="237">
        <f>IF(N546="zákl. přenesená",J546,0)</f>
        <v>0</v>
      </c>
      <c r="BH546" s="237">
        <f>IF(N546="sníž. přenesená",J546,0)</f>
        <v>0</v>
      </c>
      <c r="BI546" s="237">
        <f>IF(N546="nulová",J546,0)</f>
        <v>0</v>
      </c>
      <c r="BJ546" s="16" t="s">
        <v>88</v>
      </c>
      <c r="BK546" s="237">
        <f>ROUND(I546*H546,0)</f>
        <v>0</v>
      </c>
      <c r="BL546" s="16" t="s">
        <v>231</v>
      </c>
      <c r="BM546" s="236" t="s">
        <v>1762</v>
      </c>
    </row>
    <row r="547" s="13" customFormat="1">
      <c r="A547" s="13"/>
      <c r="B547" s="238"/>
      <c r="C547" s="239"/>
      <c r="D547" s="240" t="s">
        <v>162</v>
      </c>
      <c r="E547" s="241" t="s">
        <v>1</v>
      </c>
      <c r="F547" s="242" t="s">
        <v>1725</v>
      </c>
      <c r="G547" s="239"/>
      <c r="H547" s="243">
        <v>118.8</v>
      </c>
      <c r="I547" s="244"/>
      <c r="J547" s="239"/>
      <c r="K547" s="239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162</v>
      </c>
      <c r="AU547" s="249" t="s">
        <v>88</v>
      </c>
      <c r="AV547" s="13" t="s">
        <v>88</v>
      </c>
      <c r="AW547" s="13" t="s">
        <v>33</v>
      </c>
      <c r="AX547" s="13" t="s">
        <v>78</v>
      </c>
      <c r="AY547" s="249" t="s">
        <v>153</v>
      </c>
    </row>
    <row r="548" s="2" customFormat="1" ht="24.15" customHeight="1">
      <c r="A548" s="37"/>
      <c r="B548" s="38"/>
      <c r="C548" s="225" t="s">
        <v>1005</v>
      </c>
      <c r="D548" s="225" t="s">
        <v>155</v>
      </c>
      <c r="E548" s="226" t="s">
        <v>1024</v>
      </c>
      <c r="F548" s="227" t="s">
        <v>1025</v>
      </c>
      <c r="G548" s="228" t="s">
        <v>352</v>
      </c>
      <c r="H548" s="229">
        <v>8</v>
      </c>
      <c r="I548" s="230"/>
      <c r="J548" s="231">
        <f>ROUND(I548*H548,0)</f>
        <v>0</v>
      </c>
      <c r="K548" s="227" t="s">
        <v>159</v>
      </c>
      <c r="L548" s="43"/>
      <c r="M548" s="232" t="s">
        <v>1</v>
      </c>
      <c r="N548" s="233" t="s">
        <v>44</v>
      </c>
      <c r="O548" s="90"/>
      <c r="P548" s="234">
        <f>O548*H548</f>
        <v>0</v>
      </c>
      <c r="Q548" s="234">
        <v>0.0016299999999999999</v>
      </c>
      <c r="R548" s="234">
        <f>Q548*H548</f>
        <v>0.01304</v>
      </c>
      <c r="S548" s="234">
        <v>0</v>
      </c>
      <c r="T548" s="235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6" t="s">
        <v>231</v>
      </c>
      <c r="AT548" s="236" t="s">
        <v>155</v>
      </c>
      <c r="AU548" s="236" t="s">
        <v>88</v>
      </c>
      <c r="AY548" s="16" t="s">
        <v>153</v>
      </c>
      <c r="BE548" s="237">
        <f>IF(N548="základní",J548,0)</f>
        <v>0</v>
      </c>
      <c r="BF548" s="237">
        <f>IF(N548="snížená",J548,0)</f>
        <v>0</v>
      </c>
      <c r="BG548" s="237">
        <f>IF(N548="zákl. přenesená",J548,0)</f>
        <v>0</v>
      </c>
      <c r="BH548" s="237">
        <f>IF(N548="sníž. přenesená",J548,0)</f>
        <v>0</v>
      </c>
      <c r="BI548" s="237">
        <f>IF(N548="nulová",J548,0)</f>
        <v>0</v>
      </c>
      <c r="BJ548" s="16" t="s">
        <v>88</v>
      </c>
      <c r="BK548" s="237">
        <f>ROUND(I548*H548,0)</f>
        <v>0</v>
      </c>
      <c r="BL548" s="16" t="s">
        <v>231</v>
      </c>
      <c r="BM548" s="236" t="s">
        <v>1763</v>
      </c>
    </row>
    <row r="549" s="13" customFormat="1">
      <c r="A549" s="13"/>
      <c r="B549" s="238"/>
      <c r="C549" s="239"/>
      <c r="D549" s="240" t="s">
        <v>162</v>
      </c>
      <c r="E549" s="241" t="s">
        <v>1</v>
      </c>
      <c r="F549" s="242" t="s">
        <v>1027</v>
      </c>
      <c r="G549" s="239"/>
      <c r="H549" s="243">
        <v>8</v>
      </c>
      <c r="I549" s="244"/>
      <c r="J549" s="239"/>
      <c r="K549" s="239"/>
      <c r="L549" s="245"/>
      <c r="M549" s="246"/>
      <c r="N549" s="247"/>
      <c r="O549" s="247"/>
      <c r="P549" s="247"/>
      <c r="Q549" s="247"/>
      <c r="R549" s="247"/>
      <c r="S549" s="247"/>
      <c r="T549" s="24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9" t="s">
        <v>162</v>
      </c>
      <c r="AU549" s="249" t="s">
        <v>88</v>
      </c>
      <c r="AV549" s="13" t="s">
        <v>88</v>
      </c>
      <c r="AW549" s="13" t="s">
        <v>33</v>
      </c>
      <c r="AX549" s="13" t="s">
        <v>78</v>
      </c>
      <c r="AY549" s="249" t="s">
        <v>153</v>
      </c>
    </row>
    <row r="550" s="2" customFormat="1" ht="37.8" customHeight="1">
      <c r="A550" s="37"/>
      <c r="B550" s="38"/>
      <c r="C550" s="225" t="s">
        <v>1010</v>
      </c>
      <c r="D550" s="225" t="s">
        <v>155</v>
      </c>
      <c r="E550" s="226" t="s">
        <v>1029</v>
      </c>
      <c r="F550" s="227" t="s">
        <v>1030</v>
      </c>
      <c r="G550" s="228" t="s">
        <v>707</v>
      </c>
      <c r="H550" s="229">
        <v>4</v>
      </c>
      <c r="I550" s="230"/>
      <c r="J550" s="231">
        <f>ROUND(I550*H550,0)</f>
        <v>0</v>
      </c>
      <c r="K550" s="227" t="s">
        <v>1</v>
      </c>
      <c r="L550" s="43"/>
      <c r="M550" s="232" t="s">
        <v>1</v>
      </c>
      <c r="N550" s="233" t="s">
        <v>44</v>
      </c>
      <c r="O550" s="90"/>
      <c r="P550" s="234">
        <f>O550*H550</f>
        <v>0</v>
      </c>
      <c r="Q550" s="234">
        <v>0</v>
      </c>
      <c r="R550" s="234">
        <f>Q550*H550</f>
        <v>0</v>
      </c>
      <c r="S550" s="234">
        <v>0</v>
      </c>
      <c r="T550" s="235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36" t="s">
        <v>231</v>
      </c>
      <c r="AT550" s="236" t="s">
        <v>155</v>
      </c>
      <c r="AU550" s="236" t="s">
        <v>88</v>
      </c>
      <c r="AY550" s="16" t="s">
        <v>153</v>
      </c>
      <c r="BE550" s="237">
        <f>IF(N550="základní",J550,0)</f>
        <v>0</v>
      </c>
      <c r="BF550" s="237">
        <f>IF(N550="snížená",J550,0)</f>
        <v>0</v>
      </c>
      <c r="BG550" s="237">
        <f>IF(N550="zákl. přenesená",J550,0)</f>
        <v>0</v>
      </c>
      <c r="BH550" s="237">
        <f>IF(N550="sníž. přenesená",J550,0)</f>
        <v>0</v>
      </c>
      <c r="BI550" s="237">
        <f>IF(N550="nulová",J550,0)</f>
        <v>0</v>
      </c>
      <c r="BJ550" s="16" t="s">
        <v>88</v>
      </c>
      <c r="BK550" s="237">
        <f>ROUND(I550*H550,0)</f>
        <v>0</v>
      </c>
      <c r="BL550" s="16" t="s">
        <v>231</v>
      </c>
      <c r="BM550" s="236" t="s">
        <v>1764</v>
      </c>
    </row>
    <row r="551" s="2" customFormat="1" ht="24.15" customHeight="1">
      <c r="A551" s="37"/>
      <c r="B551" s="38"/>
      <c r="C551" s="225" t="s">
        <v>1014</v>
      </c>
      <c r="D551" s="225" t="s">
        <v>155</v>
      </c>
      <c r="E551" s="226" t="s">
        <v>1033</v>
      </c>
      <c r="F551" s="227" t="s">
        <v>1034</v>
      </c>
      <c r="G551" s="228" t="s">
        <v>707</v>
      </c>
      <c r="H551" s="229">
        <v>4</v>
      </c>
      <c r="I551" s="230"/>
      <c r="J551" s="231">
        <f>ROUND(I551*H551,0)</f>
        <v>0</v>
      </c>
      <c r="K551" s="227" t="s">
        <v>1</v>
      </c>
      <c r="L551" s="43"/>
      <c r="M551" s="232" t="s">
        <v>1</v>
      </c>
      <c r="N551" s="233" t="s">
        <v>44</v>
      </c>
      <c r="O551" s="90"/>
      <c r="P551" s="234">
        <f>O551*H551</f>
        <v>0</v>
      </c>
      <c r="Q551" s="234">
        <v>0</v>
      </c>
      <c r="R551" s="234">
        <f>Q551*H551</f>
        <v>0</v>
      </c>
      <c r="S551" s="234">
        <v>0</v>
      </c>
      <c r="T551" s="235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6" t="s">
        <v>231</v>
      </c>
      <c r="AT551" s="236" t="s">
        <v>155</v>
      </c>
      <c r="AU551" s="236" t="s">
        <v>88</v>
      </c>
      <c r="AY551" s="16" t="s">
        <v>153</v>
      </c>
      <c r="BE551" s="237">
        <f>IF(N551="základní",J551,0)</f>
        <v>0</v>
      </c>
      <c r="BF551" s="237">
        <f>IF(N551="snížená",J551,0)</f>
        <v>0</v>
      </c>
      <c r="BG551" s="237">
        <f>IF(N551="zákl. přenesená",J551,0)</f>
        <v>0</v>
      </c>
      <c r="BH551" s="237">
        <f>IF(N551="sníž. přenesená",J551,0)</f>
        <v>0</v>
      </c>
      <c r="BI551" s="237">
        <f>IF(N551="nulová",J551,0)</f>
        <v>0</v>
      </c>
      <c r="BJ551" s="16" t="s">
        <v>88</v>
      </c>
      <c r="BK551" s="237">
        <f>ROUND(I551*H551,0)</f>
        <v>0</v>
      </c>
      <c r="BL551" s="16" t="s">
        <v>231</v>
      </c>
      <c r="BM551" s="236" t="s">
        <v>1765</v>
      </c>
    </row>
    <row r="552" s="13" customFormat="1">
      <c r="A552" s="13"/>
      <c r="B552" s="238"/>
      <c r="C552" s="239"/>
      <c r="D552" s="240" t="s">
        <v>162</v>
      </c>
      <c r="E552" s="241" t="s">
        <v>1</v>
      </c>
      <c r="F552" s="242" t="s">
        <v>1036</v>
      </c>
      <c r="G552" s="239"/>
      <c r="H552" s="243">
        <v>4</v>
      </c>
      <c r="I552" s="244"/>
      <c r="J552" s="239"/>
      <c r="K552" s="239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162</v>
      </c>
      <c r="AU552" s="249" t="s">
        <v>88</v>
      </c>
      <c r="AV552" s="13" t="s">
        <v>88</v>
      </c>
      <c r="AW552" s="13" t="s">
        <v>33</v>
      </c>
      <c r="AX552" s="13" t="s">
        <v>78</v>
      </c>
      <c r="AY552" s="249" t="s">
        <v>153</v>
      </c>
    </row>
    <row r="553" s="2" customFormat="1" ht="21.75" customHeight="1">
      <c r="A553" s="37"/>
      <c r="B553" s="38"/>
      <c r="C553" s="225" t="s">
        <v>1018</v>
      </c>
      <c r="D553" s="225" t="s">
        <v>155</v>
      </c>
      <c r="E553" s="226" t="s">
        <v>1038</v>
      </c>
      <c r="F553" s="227" t="s">
        <v>1039</v>
      </c>
      <c r="G553" s="228" t="s">
        <v>707</v>
      </c>
      <c r="H553" s="229">
        <v>6</v>
      </c>
      <c r="I553" s="230"/>
      <c r="J553" s="231">
        <f>ROUND(I553*H553,0)</f>
        <v>0</v>
      </c>
      <c r="K553" s="227" t="s">
        <v>1</v>
      </c>
      <c r="L553" s="43"/>
      <c r="M553" s="232" t="s">
        <v>1</v>
      </c>
      <c r="N553" s="233" t="s">
        <v>44</v>
      </c>
      <c r="O553" s="90"/>
      <c r="P553" s="234">
        <f>O553*H553</f>
        <v>0</v>
      </c>
      <c r="Q553" s="234">
        <v>0</v>
      </c>
      <c r="R553" s="234">
        <f>Q553*H553</f>
        <v>0</v>
      </c>
      <c r="S553" s="234">
        <v>0</v>
      </c>
      <c r="T553" s="235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6" t="s">
        <v>231</v>
      </c>
      <c r="AT553" s="236" t="s">
        <v>155</v>
      </c>
      <c r="AU553" s="236" t="s">
        <v>88</v>
      </c>
      <c r="AY553" s="16" t="s">
        <v>153</v>
      </c>
      <c r="BE553" s="237">
        <f>IF(N553="základní",J553,0)</f>
        <v>0</v>
      </c>
      <c r="BF553" s="237">
        <f>IF(N553="snížená",J553,0)</f>
        <v>0</v>
      </c>
      <c r="BG553" s="237">
        <f>IF(N553="zákl. přenesená",J553,0)</f>
        <v>0</v>
      </c>
      <c r="BH553" s="237">
        <f>IF(N553="sníž. přenesená",J553,0)</f>
        <v>0</v>
      </c>
      <c r="BI553" s="237">
        <f>IF(N553="nulová",J553,0)</f>
        <v>0</v>
      </c>
      <c r="BJ553" s="16" t="s">
        <v>88</v>
      </c>
      <c r="BK553" s="237">
        <f>ROUND(I553*H553,0)</f>
        <v>0</v>
      </c>
      <c r="BL553" s="16" t="s">
        <v>231</v>
      </c>
      <c r="BM553" s="236" t="s">
        <v>1766</v>
      </c>
    </row>
    <row r="554" s="2" customFormat="1" ht="24.15" customHeight="1">
      <c r="A554" s="37"/>
      <c r="B554" s="38"/>
      <c r="C554" s="225" t="s">
        <v>1023</v>
      </c>
      <c r="D554" s="225" t="s">
        <v>155</v>
      </c>
      <c r="E554" s="226" t="s">
        <v>1042</v>
      </c>
      <c r="F554" s="227" t="s">
        <v>1043</v>
      </c>
      <c r="G554" s="228" t="s">
        <v>707</v>
      </c>
      <c r="H554" s="229">
        <v>4</v>
      </c>
      <c r="I554" s="230"/>
      <c r="J554" s="231">
        <f>ROUND(I554*H554,0)</f>
        <v>0</v>
      </c>
      <c r="K554" s="227" t="s">
        <v>1</v>
      </c>
      <c r="L554" s="43"/>
      <c r="M554" s="232" t="s">
        <v>1</v>
      </c>
      <c r="N554" s="233" t="s">
        <v>44</v>
      </c>
      <c r="O554" s="90"/>
      <c r="P554" s="234">
        <f>O554*H554</f>
        <v>0</v>
      </c>
      <c r="Q554" s="234">
        <v>0</v>
      </c>
      <c r="R554" s="234">
        <f>Q554*H554</f>
        <v>0</v>
      </c>
      <c r="S554" s="234">
        <v>0</v>
      </c>
      <c r="T554" s="235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6" t="s">
        <v>231</v>
      </c>
      <c r="AT554" s="236" t="s">
        <v>155</v>
      </c>
      <c r="AU554" s="236" t="s">
        <v>88</v>
      </c>
      <c r="AY554" s="16" t="s">
        <v>153</v>
      </c>
      <c r="BE554" s="237">
        <f>IF(N554="základní",J554,0)</f>
        <v>0</v>
      </c>
      <c r="BF554" s="237">
        <f>IF(N554="snížená",J554,0)</f>
        <v>0</v>
      </c>
      <c r="BG554" s="237">
        <f>IF(N554="zákl. přenesená",J554,0)</f>
        <v>0</v>
      </c>
      <c r="BH554" s="237">
        <f>IF(N554="sníž. přenesená",J554,0)</f>
        <v>0</v>
      </c>
      <c r="BI554" s="237">
        <f>IF(N554="nulová",J554,0)</f>
        <v>0</v>
      </c>
      <c r="BJ554" s="16" t="s">
        <v>88</v>
      </c>
      <c r="BK554" s="237">
        <f>ROUND(I554*H554,0)</f>
        <v>0</v>
      </c>
      <c r="BL554" s="16" t="s">
        <v>231</v>
      </c>
      <c r="BM554" s="236" t="s">
        <v>1767</v>
      </c>
    </row>
    <row r="555" s="2" customFormat="1" ht="24.15" customHeight="1">
      <c r="A555" s="37"/>
      <c r="B555" s="38"/>
      <c r="C555" s="225" t="s">
        <v>1028</v>
      </c>
      <c r="D555" s="225" t="s">
        <v>155</v>
      </c>
      <c r="E555" s="226" t="s">
        <v>1768</v>
      </c>
      <c r="F555" s="227" t="s">
        <v>1769</v>
      </c>
      <c r="G555" s="228" t="s">
        <v>183</v>
      </c>
      <c r="H555" s="229">
        <v>0.58299999999999996</v>
      </c>
      <c r="I555" s="230"/>
      <c r="J555" s="231">
        <f>ROUND(I555*H555,0)</f>
        <v>0</v>
      </c>
      <c r="K555" s="227" t="s">
        <v>159</v>
      </c>
      <c r="L555" s="43"/>
      <c r="M555" s="232" t="s">
        <v>1</v>
      </c>
      <c r="N555" s="233" t="s">
        <v>44</v>
      </c>
      <c r="O555" s="90"/>
      <c r="P555" s="234">
        <f>O555*H555</f>
        <v>0</v>
      </c>
      <c r="Q555" s="234">
        <v>0</v>
      </c>
      <c r="R555" s="234">
        <f>Q555*H555</f>
        <v>0</v>
      </c>
      <c r="S555" s="234">
        <v>0</v>
      </c>
      <c r="T555" s="235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36" t="s">
        <v>231</v>
      </c>
      <c r="AT555" s="236" t="s">
        <v>155</v>
      </c>
      <c r="AU555" s="236" t="s">
        <v>88</v>
      </c>
      <c r="AY555" s="16" t="s">
        <v>153</v>
      </c>
      <c r="BE555" s="237">
        <f>IF(N555="základní",J555,0)</f>
        <v>0</v>
      </c>
      <c r="BF555" s="237">
        <f>IF(N555="snížená",J555,0)</f>
        <v>0</v>
      </c>
      <c r="BG555" s="237">
        <f>IF(N555="zákl. přenesená",J555,0)</f>
        <v>0</v>
      </c>
      <c r="BH555" s="237">
        <f>IF(N555="sníž. přenesená",J555,0)</f>
        <v>0</v>
      </c>
      <c r="BI555" s="237">
        <f>IF(N555="nulová",J555,0)</f>
        <v>0</v>
      </c>
      <c r="BJ555" s="16" t="s">
        <v>88</v>
      </c>
      <c r="BK555" s="237">
        <f>ROUND(I555*H555,0)</f>
        <v>0</v>
      </c>
      <c r="BL555" s="16" t="s">
        <v>231</v>
      </c>
      <c r="BM555" s="236" t="s">
        <v>1770</v>
      </c>
    </row>
    <row r="556" s="12" customFormat="1" ht="22.8" customHeight="1">
      <c r="A556" s="12"/>
      <c r="B556" s="209"/>
      <c r="C556" s="210"/>
      <c r="D556" s="211" t="s">
        <v>77</v>
      </c>
      <c r="E556" s="223" t="s">
        <v>1049</v>
      </c>
      <c r="F556" s="223" t="s">
        <v>1050</v>
      </c>
      <c r="G556" s="210"/>
      <c r="H556" s="210"/>
      <c r="I556" s="213"/>
      <c r="J556" s="224">
        <f>BK556</f>
        <v>0</v>
      </c>
      <c r="K556" s="210"/>
      <c r="L556" s="215"/>
      <c r="M556" s="216"/>
      <c r="N556" s="217"/>
      <c r="O556" s="217"/>
      <c r="P556" s="218">
        <f>SUM(P557:P596)</f>
        <v>0</v>
      </c>
      <c r="Q556" s="217"/>
      <c r="R556" s="218">
        <f>SUM(R557:R596)</f>
        <v>3.703195</v>
      </c>
      <c r="S556" s="217"/>
      <c r="T556" s="219">
        <f>SUM(T557:T596)</f>
        <v>2.62032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20" t="s">
        <v>88</v>
      </c>
      <c r="AT556" s="221" t="s">
        <v>77</v>
      </c>
      <c r="AU556" s="221" t="s">
        <v>8</v>
      </c>
      <c r="AY556" s="220" t="s">
        <v>153</v>
      </c>
      <c r="BK556" s="222">
        <f>SUM(BK557:BK596)</f>
        <v>0</v>
      </c>
    </row>
    <row r="557" s="2" customFormat="1" ht="16.5" customHeight="1">
      <c r="A557" s="37"/>
      <c r="B557" s="38"/>
      <c r="C557" s="225" t="s">
        <v>1032</v>
      </c>
      <c r="D557" s="225" t="s">
        <v>155</v>
      </c>
      <c r="E557" s="226" t="s">
        <v>1771</v>
      </c>
      <c r="F557" s="227" t="s">
        <v>1772</v>
      </c>
      <c r="G557" s="228" t="s">
        <v>158</v>
      </c>
      <c r="H557" s="229">
        <v>7.2800000000000002</v>
      </c>
      <c r="I557" s="230"/>
      <c r="J557" s="231">
        <f>ROUND(I557*H557,0)</f>
        <v>0</v>
      </c>
      <c r="K557" s="227" t="s">
        <v>159</v>
      </c>
      <c r="L557" s="43"/>
      <c r="M557" s="232" t="s">
        <v>1</v>
      </c>
      <c r="N557" s="233" t="s">
        <v>44</v>
      </c>
      <c r="O557" s="90"/>
      <c r="P557" s="234">
        <f>O557*H557</f>
        <v>0</v>
      </c>
      <c r="Q557" s="234">
        <v>0</v>
      </c>
      <c r="R557" s="234">
        <f>Q557*H557</f>
        <v>0</v>
      </c>
      <c r="S557" s="234">
        <v>0.017999999999999999</v>
      </c>
      <c r="T557" s="235">
        <f>S557*H557</f>
        <v>0.13103999999999999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36" t="s">
        <v>231</v>
      </c>
      <c r="AT557" s="236" t="s">
        <v>155</v>
      </c>
      <c r="AU557" s="236" t="s">
        <v>88</v>
      </c>
      <c r="AY557" s="16" t="s">
        <v>153</v>
      </c>
      <c r="BE557" s="237">
        <f>IF(N557="základní",J557,0)</f>
        <v>0</v>
      </c>
      <c r="BF557" s="237">
        <f>IF(N557="snížená",J557,0)</f>
        <v>0</v>
      </c>
      <c r="BG557" s="237">
        <f>IF(N557="zákl. přenesená",J557,0)</f>
        <v>0</v>
      </c>
      <c r="BH557" s="237">
        <f>IF(N557="sníž. přenesená",J557,0)</f>
        <v>0</v>
      </c>
      <c r="BI557" s="237">
        <f>IF(N557="nulová",J557,0)</f>
        <v>0</v>
      </c>
      <c r="BJ557" s="16" t="s">
        <v>88</v>
      </c>
      <c r="BK557" s="237">
        <f>ROUND(I557*H557,0)</f>
        <v>0</v>
      </c>
      <c r="BL557" s="16" t="s">
        <v>231</v>
      </c>
      <c r="BM557" s="236" t="s">
        <v>1773</v>
      </c>
    </row>
    <row r="558" s="13" customFormat="1">
      <c r="A558" s="13"/>
      <c r="B558" s="238"/>
      <c r="C558" s="239"/>
      <c r="D558" s="240" t="s">
        <v>162</v>
      </c>
      <c r="E558" s="241" t="s">
        <v>1</v>
      </c>
      <c r="F558" s="242" t="s">
        <v>1706</v>
      </c>
      <c r="G558" s="239"/>
      <c r="H558" s="243">
        <v>7.2800000000000002</v>
      </c>
      <c r="I558" s="244"/>
      <c r="J558" s="239"/>
      <c r="K558" s="239"/>
      <c r="L558" s="245"/>
      <c r="M558" s="246"/>
      <c r="N558" s="247"/>
      <c r="O558" s="247"/>
      <c r="P558" s="247"/>
      <c r="Q558" s="247"/>
      <c r="R558" s="247"/>
      <c r="S558" s="247"/>
      <c r="T558" s="24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9" t="s">
        <v>162</v>
      </c>
      <c r="AU558" s="249" t="s">
        <v>88</v>
      </c>
      <c r="AV558" s="13" t="s">
        <v>88</v>
      </c>
      <c r="AW558" s="13" t="s">
        <v>33</v>
      </c>
      <c r="AX558" s="13" t="s">
        <v>78</v>
      </c>
      <c r="AY558" s="249" t="s">
        <v>153</v>
      </c>
    </row>
    <row r="559" s="2" customFormat="1" ht="24.15" customHeight="1">
      <c r="A559" s="37"/>
      <c r="B559" s="38"/>
      <c r="C559" s="225" t="s">
        <v>1037</v>
      </c>
      <c r="D559" s="225" t="s">
        <v>155</v>
      </c>
      <c r="E559" s="226" t="s">
        <v>1052</v>
      </c>
      <c r="F559" s="227" t="s">
        <v>1053</v>
      </c>
      <c r="G559" s="228" t="s">
        <v>352</v>
      </c>
      <c r="H559" s="229">
        <v>144.46000000000001</v>
      </c>
      <c r="I559" s="230"/>
      <c r="J559" s="231">
        <f>ROUND(I559*H559,0)</f>
        <v>0</v>
      </c>
      <c r="K559" s="227" t="s">
        <v>159</v>
      </c>
      <c r="L559" s="43"/>
      <c r="M559" s="232" t="s">
        <v>1</v>
      </c>
      <c r="N559" s="233" t="s">
        <v>44</v>
      </c>
      <c r="O559" s="90"/>
      <c r="P559" s="234">
        <f>O559*H559</f>
        <v>0</v>
      </c>
      <c r="Q559" s="234">
        <v>0</v>
      </c>
      <c r="R559" s="234">
        <f>Q559*H559</f>
        <v>0</v>
      </c>
      <c r="S559" s="234">
        <v>0.016</v>
      </c>
      <c r="T559" s="235">
        <f>S559*H559</f>
        <v>2.3113600000000001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36" t="s">
        <v>231</v>
      </c>
      <c r="AT559" s="236" t="s">
        <v>155</v>
      </c>
      <c r="AU559" s="236" t="s">
        <v>88</v>
      </c>
      <c r="AY559" s="16" t="s">
        <v>153</v>
      </c>
      <c r="BE559" s="237">
        <f>IF(N559="základní",J559,0)</f>
        <v>0</v>
      </c>
      <c r="BF559" s="237">
        <f>IF(N559="snížená",J559,0)</f>
        <v>0</v>
      </c>
      <c r="BG559" s="237">
        <f>IF(N559="zákl. přenesená",J559,0)</f>
        <v>0</v>
      </c>
      <c r="BH559" s="237">
        <f>IF(N559="sníž. přenesená",J559,0)</f>
        <v>0</v>
      </c>
      <c r="BI559" s="237">
        <f>IF(N559="nulová",J559,0)</f>
        <v>0</v>
      </c>
      <c r="BJ559" s="16" t="s">
        <v>88</v>
      </c>
      <c r="BK559" s="237">
        <f>ROUND(I559*H559,0)</f>
        <v>0</v>
      </c>
      <c r="BL559" s="16" t="s">
        <v>231</v>
      </c>
      <c r="BM559" s="236" t="s">
        <v>1774</v>
      </c>
    </row>
    <row r="560" s="13" customFormat="1">
      <c r="A560" s="13"/>
      <c r="B560" s="238"/>
      <c r="C560" s="239"/>
      <c r="D560" s="240" t="s">
        <v>162</v>
      </c>
      <c r="E560" s="241" t="s">
        <v>1</v>
      </c>
      <c r="F560" s="242" t="s">
        <v>1775</v>
      </c>
      <c r="G560" s="239"/>
      <c r="H560" s="243">
        <v>136.80000000000001</v>
      </c>
      <c r="I560" s="244"/>
      <c r="J560" s="239"/>
      <c r="K560" s="239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162</v>
      </c>
      <c r="AU560" s="249" t="s">
        <v>88</v>
      </c>
      <c r="AV560" s="13" t="s">
        <v>88</v>
      </c>
      <c r="AW560" s="13" t="s">
        <v>33</v>
      </c>
      <c r="AX560" s="13" t="s">
        <v>78</v>
      </c>
      <c r="AY560" s="249" t="s">
        <v>153</v>
      </c>
    </row>
    <row r="561" s="13" customFormat="1">
      <c r="A561" s="13"/>
      <c r="B561" s="238"/>
      <c r="C561" s="239"/>
      <c r="D561" s="240" t="s">
        <v>162</v>
      </c>
      <c r="E561" s="241" t="s">
        <v>1</v>
      </c>
      <c r="F561" s="242" t="s">
        <v>1056</v>
      </c>
      <c r="G561" s="239"/>
      <c r="H561" s="243">
        <v>7.6600000000000001</v>
      </c>
      <c r="I561" s="244"/>
      <c r="J561" s="239"/>
      <c r="K561" s="239"/>
      <c r="L561" s="245"/>
      <c r="M561" s="246"/>
      <c r="N561" s="247"/>
      <c r="O561" s="247"/>
      <c r="P561" s="247"/>
      <c r="Q561" s="247"/>
      <c r="R561" s="247"/>
      <c r="S561" s="247"/>
      <c r="T561" s="24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9" t="s">
        <v>162</v>
      </c>
      <c r="AU561" s="249" t="s">
        <v>88</v>
      </c>
      <c r="AV561" s="13" t="s">
        <v>88</v>
      </c>
      <c r="AW561" s="13" t="s">
        <v>33</v>
      </c>
      <c r="AX561" s="13" t="s">
        <v>78</v>
      </c>
      <c r="AY561" s="249" t="s">
        <v>153</v>
      </c>
    </row>
    <row r="562" s="2" customFormat="1" ht="33" customHeight="1">
      <c r="A562" s="37"/>
      <c r="B562" s="38"/>
      <c r="C562" s="225" t="s">
        <v>1041</v>
      </c>
      <c r="D562" s="225" t="s">
        <v>155</v>
      </c>
      <c r="E562" s="226" t="s">
        <v>1058</v>
      </c>
      <c r="F562" s="227" t="s">
        <v>1059</v>
      </c>
      <c r="G562" s="228" t="s">
        <v>352</v>
      </c>
      <c r="H562" s="229">
        <v>11.119999999999999</v>
      </c>
      <c r="I562" s="230"/>
      <c r="J562" s="231">
        <f>ROUND(I562*H562,0)</f>
        <v>0</v>
      </c>
      <c r="K562" s="227" t="s">
        <v>159</v>
      </c>
      <c r="L562" s="43"/>
      <c r="M562" s="232" t="s">
        <v>1</v>
      </c>
      <c r="N562" s="233" t="s">
        <v>44</v>
      </c>
      <c r="O562" s="90"/>
      <c r="P562" s="234">
        <f>O562*H562</f>
        <v>0</v>
      </c>
      <c r="Q562" s="234">
        <v>0</v>
      </c>
      <c r="R562" s="234">
        <f>Q562*H562</f>
        <v>0</v>
      </c>
      <c r="S562" s="234">
        <v>0.016</v>
      </c>
      <c r="T562" s="235">
        <f>S562*H562</f>
        <v>0.17792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36" t="s">
        <v>231</v>
      </c>
      <c r="AT562" s="236" t="s">
        <v>155</v>
      </c>
      <c r="AU562" s="236" t="s">
        <v>88</v>
      </c>
      <c r="AY562" s="16" t="s">
        <v>153</v>
      </c>
      <c r="BE562" s="237">
        <f>IF(N562="základní",J562,0)</f>
        <v>0</v>
      </c>
      <c r="BF562" s="237">
        <f>IF(N562="snížená",J562,0)</f>
        <v>0</v>
      </c>
      <c r="BG562" s="237">
        <f>IF(N562="zákl. přenesená",J562,0)</f>
        <v>0</v>
      </c>
      <c r="BH562" s="237">
        <f>IF(N562="sníž. přenesená",J562,0)</f>
        <v>0</v>
      </c>
      <c r="BI562" s="237">
        <f>IF(N562="nulová",J562,0)</f>
        <v>0</v>
      </c>
      <c r="BJ562" s="16" t="s">
        <v>88</v>
      </c>
      <c r="BK562" s="237">
        <f>ROUND(I562*H562,0)</f>
        <v>0</v>
      </c>
      <c r="BL562" s="16" t="s">
        <v>231</v>
      </c>
      <c r="BM562" s="236" t="s">
        <v>1776</v>
      </c>
    </row>
    <row r="563" s="13" customFormat="1">
      <c r="A563" s="13"/>
      <c r="B563" s="238"/>
      <c r="C563" s="239"/>
      <c r="D563" s="240" t="s">
        <v>162</v>
      </c>
      <c r="E563" s="241" t="s">
        <v>1</v>
      </c>
      <c r="F563" s="242" t="s">
        <v>1777</v>
      </c>
      <c r="G563" s="239"/>
      <c r="H563" s="243">
        <v>11.119999999999999</v>
      </c>
      <c r="I563" s="244"/>
      <c r="J563" s="239"/>
      <c r="K563" s="239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162</v>
      </c>
      <c r="AU563" s="249" t="s">
        <v>88</v>
      </c>
      <c r="AV563" s="13" t="s">
        <v>88</v>
      </c>
      <c r="AW563" s="13" t="s">
        <v>33</v>
      </c>
      <c r="AX563" s="13" t="s">
        <v>78</v>
      </c>
      <c r="AY563" s="249" t="s">
        <v>153</v>
      </c>
    </row>
    <row r="564" s="2" customFormat="1" ht="24.15" customHeight="1">
      <c r="A564" s="37"/>
      <c r="B564" s="38"/>
      <c r="C564" s="225" t="s">
        <v>1045</v>
      </c>
      <c r="D564" s="225" t="s">
        <v>155</v>
      </c>
      <c r="E564" s="226" t="s">
        <v>1063</v>
      </c>
      <c r="F564" s="227" t="s">
        <v>1064</v>
      </c>
      <c r="G564" s="228" t="s">
        <v>352</v>
      </c>
      <c r="H564" s="229">
        <v>144.46000000000001</v>
      </c>
      <c r="I564" s="230"/>
      <c r="J564" s="231">
        <f>ROUND(I564*H564,0)</f>
        <v>0</v>
      </c>
      <c r="K564" s="227" t="s">
        <v>159</v>
      </c>
      <c r="L564" s="43"/>
      <c r="M564" s="232" t="s">
        <v>1</v>
      </c>
      <c r="N564" s="233" t="s">
        <v>44</v>
      </c>
      <c r="O564" s="90"/>
      <c r="P564" s="234">
        <f>O564*H564</f>
        <v>0</v>
      </c>
      <c r="Q564" s="234">
        <v>0.00040000000000000002</v>
      </c>
      <c r="R564" s="234">
        <f>Q564*H564</f>
        <v>0.057784000000000009</v>
      </c>
      <c r="S564" s="234">
        <v>0</v>
      </c>
      <c r="T564" s="235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36" t="s">
        <v>231</v>
      </c>
      <c r="AT564" s="236" t="s">
        <v>155</v>
      </c>
      <c r="AU564" s="236" t="s">
        <v>88</v>
      </c>
      <c r="AY564" s="16" t="s">
        <v>153</v>
      </c>
      <c r="BE564" s="237">
        <f>IF(N564="základní",J564,0)</f>
        <v>0</v>
      </c>
      <c r="BF564" s="237">
        <f>IF(N564="snížená",J564,0)</f>
        <v>0</v>
      </c>
      <c r="BG564" s="237">
        <f>IF(N564="zákl. přenesená",J564,0)</f>
        <v>0</v>
      </c>
      <c r="BH564" s="237">
        <f>IF(N564="sníž. přenesená",J564,0)</f>
        <v>0</v>
      </c>
      <c r="BI564" s="237">
        <f>IF(N564="nulová",J564,0)</f>
        <v>0</v>
      </c>
      <c r="BJ564" s="16" t="s">
        <v>88</v>
      </c>
      <c r="BK564" s="237">
        <f>ROUND(I564*H564,0)</f>
        <v>0</v>
      </c>
      <c r="BL564" s="16" t="s">
        <v>231</v>
      </c>
      <c r="BM564" s="236" t="s">
        <v>1778</v>
      </c>
    </row>
    <row r="565" s="13" customFormat="1">
      <c r="A565" s="13"/>
      <c r="B565" s="238"/>
      <c r="C565" s="239"/>
      <c r="D565" s="240" t="s">
        <v>162</v>
      </c>
      <c r="E565" s="241" t="s">
        <v>1</v>
      </c>
      <c r="F565" s="242" t="s">
        <v>1779</v>
      </c>
      <c r="G565" s="239"/>
      <c r="H565" s="243">
        <v>79.200000000000003</v>
      </c>
      <c r="I565" s="244"/>
      <c r="J565" s="239"/>
      <c r="K565" s="239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162</v>
      </c>
      <c r="AU565" s="249" t="s">
        <v>88</v>
      </c>
      <c r="AV565" s="13" t="s">
        <v>88</v>
      </c>
      <c r="AW565" s="13" t="s">
        <v>33</v>
      </c>
      <c r="AX565" s="13" t="s">
        <v>78</v>
      </c>
      <c r="AY565" s="249" t="s">
        <v>153</v>
      </c>
    </row>
    <row r="566" s="13" customFormat="1">
      <c r="A566" s="13"/>
      <c r="B566" s="238"/>
      <c r="C566" s="239"/>
      <c r="D566" s="240" t="s">
        <v>162</v>
      </c>
      <c r="E566" s="241" t="s">
        <v>1</v>
      </c>
      <c r="F566" s="242" t="s">
        <v>1780</v>
      </c>
      <c r="G566" s="239"/>
      <c r="H566" s="243">
        <v>57.600000000000001</v>
      </c>
      <c r="I566" s="244"/>
      <c r="J566" s="239"/>
      <c r="K566" s="239"/>
      <c r="L566" s="245"/>
      <c r="M566" s="246"/>
      <c r="N566" s="247"/>
      <c r="O566" s="247"/>
      <c r="P566" s="247"/>
      <c r="Q566" s="247"/>
      <c r="R566" s="247"/>
      <c r="S566" s="247"/>
      <c r="T566" s="24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9" t="s">
        <v>162</v>
      </c>
      <c r="AU566" s="249" t="s">
        <v>88</v>
      </c>
      <c r="AV566" s="13" t="s">
        <v>88</v>
      </c>
      <c r="AW566" s="13" t="s">
        <v>33</v>
      </c>
      <c r="AX566" s="13" t="s">
        <v>78</v>
      </c>
      <c r="AY566" s="249" t="s">
        <v>153</v>
      </c>
    </row>
    <row r="567" s="13" customFormat="1">
      <c r="A567" s="13"/>
      <c r="B567" s="238"/>
      <c r="C567" s="239"/>
      <c r="D567" s="240" t="s">
        <v>162</v>
      </c>
      <c r="E567" s="241" t="s">
        <v>1</v>
      </c>
      <c r="F567" s="242" t="s">
        <v>1067</v>
      </c>
      <c r="G567" s="239"/>
      <c r="H567" s="243">
        <v>7.6600000000000001</v>
      </c>
      <c r="I567" s="244"/>
      <c r="J567" s="239"/>
      <c r="K567" s="239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162</v>
      </c>
      <c r="AU567" s="249" t="s">
        <v>88</v>
      </c>
      <c r="AV567" s="13" t="s">
        <v>88</v>
      </c>
      <c r="AW567" s="13" t="s">
        <v>33</v>
      </c>
      <c r="AX567" s="13" t="s">
        <v>78</v>
      </c>
      <c r="AY567" s="249" t="s">
        <v>153</v>
      </c>
    </row>
    <row r="568" s="2" customFormat="1" ht="24.15" customHeight="1">
      <c r="A568" s="37"/>
      <c r="B568" s="38"/>
      <c r="C568" s="225" t="s">
        <v>1051</v>
      </c>
      <c r="D568" s="225" t="s">
        <v>155</v>
      </c>
      <c r="E568" s="226" t="s">
        <v>1069</v>
      </c>
      <c r="F568" s="227" t="s">
        <v>1070</v>
      </c>
      <c r="G568" s="228" t="s">
        <v>352</v>
      </c>
      <c r="H568" s="229">
        <v>11.119999999999999</v>
      </c>
      <c r="I568" s="230"/>
      <c r="J568" s="231">
        <f>ROUND(I568*H568,0)</f>
        <v>0</v>
      </c>
      <c r="K568" s="227" t="s">
        <v>159</v>
      </c>
      <c r="L568" s="43"/>
      <c r="M568" s="232" t="s">
        <v>1</v>
      </c>
      <c r="N568" s="233" t="s">
        <v>44</v>
      </c>
      <c r="O568" s="90"/>
      <c r="P568" s="234">
        <f>O568*H568</f>
        <v>0</v>
      </c>
      <c r="Q568" s="234">
        <v>0.00040000000000000002</v>
      </c>
      <c r="R568" s="234">
        <f>Q568*H568</f>
        <v>0.0044479999999999997</v>
      </c>
      <c r="S568" s="234">
        <v>0</v>
      </c>
      <c r="T568" s="235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36" t="s">
        <v>231</v>
      </c>
      <c r="AT568" s="236" t="s">
        <v>155</v>
      </c>
      <c r="AU568" s="236" t="s">
        <v>88</v>
      </c>
      <c r="AY568" s="16" t="s">
        <v>153</v>
      </c>
      <c r="BE568" s="237">
        <f>IF(N568="základní",J568,0)</f>
        <v>0</v>
      </c>
      <c r="BF568" s="237">
        <f>IF(N568="snížená",J568,0)</f>
        <v>0</v>
      </c>
      <c r="BG568" s="237">
        <f>IF(N568="zákl. přenesená",J568,0)</f>
        <v>0</v>
      </c>
      <c r="BH568" s="237">
        <f>IF(N568="sníž. přenesená",J568,0)</f>
        <v>0</v>
      </c>
      <c r="BI568" s="237">
        <f>IF(N568="nulová",J568,0)</f>
        <v>0</v>
      </c>
      <c r="BJ568" s="16" t="s">
        <v>88</v>
      </c>
      <c r="BK568" s="237">
        <f>ROUND(I568*H568,0)</f>
        <v>0</v>
      </c>
      <c r="BL568" s="16" t="s">
        <v>231</v>
      </c>
      <c r="BM568" s="236" t="s">
        <v>1781</v>
      </c>
    </row>
    <row r="569" s="13" customFormat="1">
      <c r="A569" s="13"/>
      <c r="B569" s="238"/>
      <c r="C569" s="239"/>
      <c r="D569" s="240" t="s">
        <v>162</v>
      </c>
      <c r="E569" s="241" t="s">
        <v>1</v>
      </c>
      <c r="F569" s="242" t="s">
        <v>1782</v>
      </c>
      <c r="G569" s="239"/>
      <c r="H569" s="243">
        <v>11.119999999999999</v>
      </c>
      <c r="I569" s="244"/>
      <c r="J569" s="239"/>
      <c r="K569" s="239"/>
      <c r="L569" s="245"/>
      <c r="M569" s="246"/>
      <c r="N569" s="247"/>
      <c r="O569" s="247"/>
      <c r="P569" s="247"/>
      <c r="Q569" s="247"/>
      <c r="R569" s="247"/>
      <c r="S569" s="247"/>
      <c r="T569" s="24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9" t="s">
        <v>162</v>
      </c>
      <c r="AU569" s="249" t="s">
        <v>88</v>
      </c>
      <c r="AV569" s="13" t="s">
        <v>88</v>
      </c>
      <c r="AW569" s="13" t="s">
        <v>33</v>
      </c>
      <c r="AX569" s="13" t="s">
        <v>78</v>
      </c>
      <c r="AY569" s="249" t="s">
        <v>153</v>
      </c>
    </row>
    <row r="570" s="2" customFormat="1" ht="24.15" customHeight="1">
      <c r="A570" s="37"/>
      <c r="B570" s="38"/>
      <c r="C570" s="250" t="s">
        <v>1057</v>
      </c>
      <c r="D570" s="250" t="s">
        <v>232</v>
      </c>
      <c r="E570" s="251" t="s">
        <v>1074</v>
      </c>
      <c r="F570" s="252" t="s">
        <v>1075</v>
      </c>
      <c r="G570" s="253" t="s">
        <v>1076</v>
      </c>
      <c r="H570" s="254">
        <v>280.23700000000002</v>
      </c>
      <c r="I570" s="255"/>
      <c r="J570" s="256">
        <f>ROUND(I570*H570,0)</f>
        <v>0</v>
      </c>
      <c r="K570" s="252" t="s">
        <v>1</v>
      </c>
      <c r="L570" s="257"/>
      <c r="M570" s="258" t="s">
        <v>1</v>
      </c>
      <c r="N570" s="259" t="s">
        <v>44</v>
      </c>
      <c r="O570" s="90"/>
      <c r="P570" s="234">
        <f>O570*H570</f>
        <v>0</v>
      </c>
      <c r="Q570" s="234">
        <v>0.001</v>
      </c>
      <c r="R570" s="234">
        <f>Q570*H570</f>
        <v>0.28023700000000001</v>
      </c>
      <c r="S570" s="234">
        <v>0</v>
      </c>
      <c r="T570" s="235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36" t="s">
        <v>191</v>
      </c>
      <c r="AT570" s="236" t="s">
        <v>232</v>
      </c>
      <c r="AU570" s="236" t="s">
        <v>88</v>
      </c>
      <c r="AY570" s="16" t="s">
        <v>153</v>
      </c>
      <c r="BE570" s="237">
        <f>IF(N570="základní",J570,0)</f>
        <v>0</v>
      </c>
      <c r="BF570" s="237">
        <f>IF(N570="snížená",J570,0)</f>
        <v>0</v>
      </c>
      <c r="BG570" s="237">
        <f>IF(N570="zákl. přenesená",J570,0)</f>
        <v>0</v>
      </c>
      <c r="BH570" s="237">
        <f>IF(N570="sníž. přenesená",J570,0)</f>
        <v>0</v>
      </c>
      <c r="BI570" s="237">
        <f>IF(N570="nulová",J570,0)</f>
        <v>0</v>
      </c>
      <c r="BJ570" s="16" t="s">
        <v>88</v>
      </c>
      <c r="BK570" s="237">
        <f>ROUND(I570*H570,0)</f>
        <v>0</v>
      </c>
      <c r="BL570" s="16" t="s">
        <v>160</v>
      </c>
      <c r="BM570" s="236" t="s">
        <v>1783</v>
      </c>
    </row>
    <row r="571" s="13" customFormat="1">
      <c r="A571" s="13"/>
      <c r="B571" s="238"/>
      <c r="C571" s="239"/>
      <c r="D571" s="240" t="s">
        <v>162</v>
      </c>
      <c r="E571" s="241" t="s">
        <v>1</v>
      </c>
      <c r="F571" s="242" t="s">
        <v>1784</v>
      </c>
      <c r="G571" s="239"/>
      <c r="H571" s="243">
        <v>56.152000000000001</v>
      </c>
      <c r="I571" s="244"/>
      <c r="J571" s="239"/>
      <c r="K571" s="239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162</v>
      </c>
      <c r="AU571" s="249" t="s">
        <v>88</v>
      </c>
      <c r="AV571" s="13" t="s">
        <v>88</v>
      </c>
      <c r="AW571" s="13" t="s">
        <v>33</v>
      </c>
      <c r="AX571" s="13" t="s">
        <v>78</v>
      </c>
      <c r="AY571" s="249" t="s">
        <v>153</v>
      </c>
    </row>
    <row r="572" s="13" customFormat="1">
      <c r="A572" s="13"/>
      <c r="B572" s="238"/>
      <c r="C572" s="239"/>
      <c r="D572" s="240" t="s">
        <v>162</v>
      </c>
      <c r="E572" s="241" t="s">
        <v>1</v>
      </c>
      <c r="F572" s="242" t="s">
        <v>1785</v>
      </c>
      <c r="G572" s="239"/>
      <c r="H572" s="243">
        <v>69.337000000000003</v>
      </c>
      <c r="I572" s="244"/>
      <c r="J572" s="239"/>
      <c r="K572" s="239"/>
      <c r="L572" s="245"/>
      <c r="M572" s="246"/>
      <c r="N572" s="247"/>
      <c r="O572" s="247"/>
      <c r="P572" s="247"/>
      <c r="Q572" s="247"/>
      <c r="R572" s="247"/>
      <c r="S572" s="247"/>
      <c r="T572" s="24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9" t="s">
        <v>162</v>
      </c>
      <c r="AU572" s="249" t="s">
        <v>88</v>
      </c>
      <c r="AV572" s="13" t="s">
        <v>88</v>
      </c>
      <c r="AW572" s="13" t="s">
        <v>33</v>
      </c>
      <c r="AX572" s="13" t="s">
        <v>78</v>
      </c>
      <c r="AY572" s="249" t="s">
        <v>153</v>
      </c>
    </row>
    <row r="573" s="13" customFormat="1">
      <c r="A573" s="13"/>
      <c r="B573" s="238"/>
      <c r="C573" s="239"/>
      <c r="D573" s="240" t="s">
        <v>162</v>
      </c>
      <c r="E573" s="241" t="s">
        <v>1</v>
      </c>
      <c r="F573" s="242" t="s">
        <v>1786</v>
      </c>
      <c r="G573" s="239"/>
      <c r="H573" s="243">
        <v>118.19499999999999</v>
      </c>
      <c r="I573" s="244"/>
      <c r="J573" s="239"/>
      <c r="K573" s="239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162</v>
      </c>
      <c r="AU573" s="249" t="s">
        <v>88</v>
      </c>
      <c r="AV573" s="13" t="s">
        <v>88</v>
      </c>
      <c r="AW573" s="13" t="s">
        <v>33</v>
      </c>
      <c r="AX573" s="13" t="s">
        <v>78</v>
      </c>
      <c r="AY573" s="249" t="s">
        <v>153</v>
      </c>
    </row>
    <row r="574" s="13" customFormat="1">
      <c r="A574" s="13"/>
      <c r="B574" s="238"/>
      <c r="C574" s="239"/>
      <c r="D574" s="240" t="s">
        <v>162</v>
      </c>
      <c r="E574" s="241" t="s">
        <v>1</v>
      </c>
      <c r="F574" s="242" t="s">
        <v>1787</v>
      </c>
      <c r="G574" s="239"/>
      <c r="H574" s="243">
        <v>36.552999999999997</v>
      </c>
      <c r="I574" s="244"/>
      <c r="J574" s="239"/>
      <c r="K574" s="239"/>
      <c r="L574" s="245"/>
      <c r="M574" s="246"/>
      <c r="N574" s="247"/>
      <c r="O574" s="247"/>
      <c r="P574" s="247"/>
      <c r="Q574" s="247"/>
      <c r="R574" s="247"/>
      <c r="S574" s="247"/>
      <c r="T574" s="24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9" t="s">
        <v>162</v>
      </c>
      <c r="AU574" s="249" t="s">
        <v>88</v>
      </c>
      <c r="AV574" s="13" t="s">
        <v>88</v>
      </c>
      <c r="AW574" s="13" t="s">
        <v>33</v>
      </c>
      <c r="AX574" s="13" t="s">
        <v>78</v>
      </c>
      <c r="AY574" s="249" t="s">
        <v>153</v>
      </c>
    </row>
    <row r="575" s="2" customFormat="1" ht="24.15" customHeight="1">
      <c r="A575" s="37"/>
      <c r="B575" s="38"/>
      <c r="C575" s="250" t="s">
        <v>1062</v>
      </c>
      <c r="D575" s="250" t="s">
        <v>232</v>
      </c>
      <c r="E575" s="251" t="s">
        <v>1083</v>
      </c>
      <c r="F575" s="252" t="s">
        <v>1084</v>
      </c>
      <c r="G575" s="253" t="s">
        <v>1076</v>
      </c>
      <c r="H575" s="254">
        <v>2652.6680000000001</v>
      </c>
      <c r="I575" s="255"/>
      <c r="J575" s="256">
        <f>ROUND(I575*H575,0)</f>
        <v>0</v>
      </c>
      <c r="K575" s="252" t="s">
        <v>1</v>
      </c>
      <c r="L575" s="257"/>
      <c r="M575" s="258" t="s">
        <v>1</v>
      </c>
      <c r="N575" s="259" t="s">
        <v>44</v>
      </c>
      <c r="O575" s="90"/>
      <c r="P575" s="234">
        <f>O575*H575</f>
        <v>0</v>
      </c>
      <c r="Q575" s="234">
        <v>0.001</v>
      </c>
      <c r="R575" s="234">
        <f>Q575*H575</f>
        <v>2.6526680000000002</v>
      </c>
      <c r="S575" s="234">
        <v>0</v>
      </c>
      <c r="T575" s="235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6" t="s">
        <v>191</v>
      </c>
      <c r="AT575" s="236" t="s">
        <v>232</v>
      </c>
      <c r="AU575" s="236" t="s">
        <v>88</v>
      </c>
      <c r="AY575" s="16" t="s">
        <v>153</v>
      </c>
      <c r="BE575" s="237">
        <f>IF(N575="základní",J575,0)</f>
        <v>0</v>
      </c>
      <c r="BF575" s="237">
        <f>IF(N575="snížená",J575,0)</f>
        <v>0</v>
      </c>
      <c r="BG575" s="237">
        <f>IF(N575="zákl. přenesená",J575,0)</f>
        <v>0</v>
      </c>
      <c r="BH575" s="237">
        <f>IF(N575="sníž. přenesená",J575,0)</f>
        <v>0</v>
      </c>
      <c r="BI575" s="237">
        <f>IF(N575="nulová",J575,0)</f>
        <v>0</v>
      </c>
      <c r="BJ575" s="16" t="s">
        <v>88</v>
      </c>
      <c r="BK575" s="237">
        <f>ROUND(I575*H575,0)</f>
        <v>0</v>
      </c>
      <c r="BL575" s="16" t="s">
        <v>160</v>
      </c>
      <c r="BM575" s="236" t="s">
        <v>1788</v>
      </c>
    </row>
    <row r="576" s="13" customFormat="1">
      <c r="A576" s="13"/>
      <c r="B576" s="238"/>
      <c r="C576" s="239"/>
      <c r="D576" s="240" t="s">
        <v>162</v>
      </c>
      <c r="E576" s="241" t="s">
        <v>1</v>
      </c>
      <c r="F576" s="242" t="s">
        <v>1789</v>
      </c>
      <c r="G576" s="239"/>
      <c r="H576" s="243">
        <v>492.75400000000002</v>
      </c>
      <c r="I576" s="244"/>
      <c r="J576" s="239"/>
      <c r="K576" s="239"/>
      <c r="L576" s="245"/>
      <c r="M576" s="246"/>
      <c r="N576" s="247"/>
      <c r="O576" s="247"/>
      <c r="P576" s="247"/>
      <c r="Q576" s="247"/>
      <c r="R576" s="247"/>
      <c r="S576" s="247"/>
      <c r="T576" s="24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9" t="s">
        <v>162</v>
      </c>
      <c r="AU576" s="249" t="s">
        <v>88</v>
      </c>
      <c r="AV576" s="13" t="s">
        <v>88</v>
      </c>
      <c r="AW576" s="13" t="s">
        <v>33</v>
      </c>
      <c r="AX576" s="13" t="s">
        <v>78</v>
      </c>
      <c r="AY576" s="249" t="s">
        <v>153</v>
      </c>
    </row>
    <row r="577" s="13" customFormat="1">
      <c r="A577" s="13"/>
      <c r="B577" s="238"/>
      <c r="C577" s="239"/>
      <c r="D577" s="240" t="s">
        <v>162</v>
      </c>
      <c r="E577" s="241" t="s">
        <v>1</v>
      </c>
      <c r="F577" s="242" t="s">
        <v>1790</v>
      </c>
      <c r="G577" s="239"/>
      <c r="H577" s="243">
        <v>1218.1500000000001</v>
      </c>
      <c r="I577" s="244"/>
      <c r="J577" s="239"/>
      <c r="K577" s="239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162</v>
      </c>
      <c r="AU577" s="249" t="s">
        <v>88</v>
      </c>
      <c r="AV577" s="13" t="s">
        <v>88</v>
      </c>
      <c r="AW577" s="13" t="s">
        <v>33</v>
      </c>
      <c r="AX577" s="13" t="s">
        <v>78</v>
      </c>
      <c r="AY577" s="249" t="s">
        <v>153</v>
      </c>
    </row>
    <row r="578" s="13" customFormat="1">
      <c r="A578" s="13"/>
      <c r="B578" s="238"/>
      <c r="C578" s="239"/>
      <c r="D578" s="240" t="s">
        <v>162</v>
      </c>
      <c r="E578" s="241" t="s">
        <v>1</v>
      </c>
      <c r="F578" s="242" t="s">
        <v>1791</v>
      </c>
      <c r="G578" s="239"/>
      <c r="H578" s="243">
        <v>595.76400000000001</v>
      </c>
      <c r="I578" s="244"/>
      <c r="J578" s="239"/>
      <c r="K578" s="239"/>
      <c r="L578" s="245"/>
      <c r="M578" s="246"/>
      <c r="N578" s="247"/>
      <c r="O578" s="247"/>
      <c r="P578" s="247"/>
      <c r="Q578" s="247"/>
      <c r="R578" s="247"/>
      <c r="S578" s="247"/>
      <c r="T578" s="24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9" t="s">
        <v>162</v>
      </c>
      <c r="AU578" s="249" t="s">
        <v>88</v>
      </c>
      <c r="AV578" s="13" t="s">
        <v>88</v>
      </c>
      <c r="AW578" s="13" t="s">
        <v>33</v>
      </c>
      <c r="AX578" s="13" t="s">
        <v>78</v>
      </c>
      <c r="AY578" s="249" t="s">
        <v>153</v>
      </c>
    </row>
    <row r="579" s="13" customFormat="1">
      <c r="A579" s="13"/>
      <c r="B579" s="238"/>
      <c r="C579" s="239"/>
      <c r="D579" s="240" t="s">
        <v>162</v>
      </c>
      <c r="E579" s="241" t="s">
        <v>1</v>
      </c>
      <c r="F579" s="242" t="s">
        <v>1792</v>
      </c>
      <c r="G579" s="239"/>
      <c r="H579" s="243">
        <v>346</v>
      </c>
      <c r="I579" s="244"/>
      <c r="J579" s="239"/>
      <c r="K579" s="239"/>
      <c r="L579" s="245"/>
      <c r="M579" s="246"/>
      <c r="N579" s="247"/>
      <c r="O579" s="247"/>
      <c r="P579" s="247"/>
      <c r="Q579" s="247"/>
      <c r="R579" s="247"/>
      <c r="S579" s="247"/>
      <c r="T579" s="24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9" t="s">
        <v>162</v>
      </c>
      <c r="AU579" s="249" t="s">
        <v>88</v>
      </c>
      <c r="AV579" s="13" t="s">
        <v>88</v>
      </c>
      <c r="AW579" s="13" t="s">
        <v>33</v>
      </c>
      <c r="AX579" s="13" t="s">
        <v>78</v>
      </c>
      <c r="AY579" s="249" t="s">
        <v>153</v>
      </c>
    </row>
    <row r="580" s="2" customFormat="1" ht="24.15" customHeight="1">
      <c r="A580" s="37"/>
      <c r="B580" s="38"/>
      <c r="C580" s="225" t="s">
        <v>1068</v>
      </c>
      <c r="D580" s="225" t="s">
        <v>155</v>
      </c>
      <c r="E580" s="226" t="s">
        <v>1793</v>
      </c>
      <c r="F580" s="227" t="s">
        <v>1794</v>
      </c>
      <c r="G580" s="228" t="s">
        <v>1076</v>
      </c>
      <c r="H580" s="229">
        <v>274.82900000000001</v>
      </c>
      <c r="I580" s="230"/>
      <c r="J580" s="231">
        <f>ROUND(I580*H580,0)</f>
        <v>0</v>
      </c>
      <c r="K580" s="227" t="s">
        <v>1</v>
      </c>
      <c r="L580" s="43"/>
      <c r="M580" s="232" t="s">
        <v>1</v>
      </c>
      <c r="N580" s="233" t="s">
        <v>44</v>
      </c>
      <c r="O580" s="90"/>
      <c r="P580" s="234">
        <f>O580*H580</f>
        <v>0</v>
      </c>
      <c r="Q580" s="234">
        <v>0.001</v>
      </c>
      <c r="R580" s="234">
        <f>Q580*H580</f>
        <v>0.27482899999999999</v>
      </c>
      <c r="S580" s="234">
        <v>0</v>
      </c>
      <c r="T580" s="235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6" t="s">
        <v>231</v>
      </c>
      <c r="AT580" s="236" t="s">
        <v>155</v>
      </c>
      <c r="AU580" s="236" t="s">
        <v>88</v>
      </c>
      <c r="AY580" s="16" t="s">
        <v>153</v>
      </c>
      <c r="BE580" s="237">
        <f>IF(N580="základní",J580,0)</f>
        <v>0</v>
      </c>
      <c r="BF580" s="237">
        <f>IF(N580="snížená",J580,0)</f>
        <v>0</v>
      </c>
      <c r="BG580" s="237">
        <f>IF(N580="zákl. přenesená",J580,0)</f>
        <v>0</v>
      </c>
      <c r="BH580" s="237">
        <f>IF(N580="sníž. přenesená",J580,0)</f>
        <v>0</v>
      </c>
      <c r="BI580" s="237">
        <f>IF(N580="nulová",J580,0)</f>
        <v>0</v>
      </c>
      <c r="BJ580" s="16" t="s">
        <v>88</v>
      </c>
      <c r="BK580" s="237">
        <f>ROUND(I580*H580,0)</f>
        <v>0</v>
      </c>
      <c r="BL580" s="16" t="s">
        <v>231</v>
      </c>
      <c r="BM580" s="236" t="s">
        <v>1795</v>
      </c>
    </row>
    <row r="581" s="13" customFormat="1">
      <c r="A581" s="13"/>
      <c r="B581" s="238"/>
      <c r="C581" s="239"/>
      <c r="D581" s="240" t="s">
        <v>162</v>
      </c>
      <c r="E581" s="241" t="s">
        <v>1</v>
      </c>
      <c r="F581" s="242" t="s">
        <v>1796</v>
      </c>
      <c r="G581" s="239"/>
      <c r="H581" s="243">
        <v>61.308999999999998</v>
      </c>
      <c r="I581" s="244"/>
      <c r="J581" s="239"/>
      <c r="K581" s="239"/>
      <c r="L581" s="245"/>
      <c r="M581" s="246"/>
      <c r="N581" s="247"/>
      <c r="O581" s="247"/>
      <c r="P581" s="247"/>
      <c r="Q581" s="247"/>
      <c r="R581" s="247"/>
      <c r="S581" s="247"/>
      <c r="T581" s="24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9" t="s">
        <v>162</v>
      </c>
      <c r="AU581" s="249" t="s">
        <v>88</v>
      </c>
      <c r="AV581" s="13" t="s">
        <v>88</v>
      </c>
      <c r="AW581" s="13" t="s">
        <v>33</v>
      </c>
      <c r="AX581" s="13" t="s">
        <v>78</v>
      </c>
      <c r="AY581" s="249" t="s">
        <v>153</v>
      </c>
    </row>
    <row r="582" s="13" customFormat="1">
      <c r="A582" s="13"/>
      <c r="B582" s="238"/>
      <c r="C582" s="239"/>
      <c r="D582" s="240" t="s">
        <v>162</v>
      </c>
      <c r="E582" s="241" t="s">
        <v>1</v>
      </c>
      <c r="F582" s="242" t="s">
        <v>1797</v>
      </c>
      <c r="G582" s="239"/>
      <c r="H582" s="243">
        <v>213.52000000000001</v>
      </c>
      <c r="I582" s="244"/>
      <c r="J582" s="239"/>
      <c r="K582" s="239"/>
      <c r="L582" s="245"/>
      <c r="M582" s="246"/>
      <c r="N582" s="247"/>
      <c r="O582" s="247"/>
      <c r="P582" s="247"/>
      <c r="Q582" s="247"/>
      <c r="R582" s="247"/>
      <c r="S582" s="247"/>
      <c r="T582" s="24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9" t="s">
        <v>162</v>
      </c>
      <c r="AU582" s="249" t="s">
        <v>88</v>
      </c>
      <c r="AV582" s="13" t="s">
        <v>88</v>
      </c>
      <c r="AW582" s="13" t="s">
        <v>33</v>
      </c>
      <c r="AX582" s="13" t="s">
        <v>78</v>
      </c>
      <c r="AY582" s="249" t="s">
        <v>153</v>
      </c>
    </row>
    <row r="583" s="2" customFormat="1" ht="37.8" customHeight="1">
      <c r="A583" s="37"/>
      <c r="B583" s="38"/>
      <c r="C583" s="225" t="s">
        <v>1073</v>
      </c>
      <c r="D583" s="225" t="s">
        <v>155</v>
      </c>
      <c r="E583" s="226" t="s">
        <v>1798</v>
      </c>
      <c r="F583" s="227" t="s">
        <v>1799</v>
      </c>
      <c r="G583" s="228" t="s">
        <v>158</v>
      </c>
      <c r="H583" s="229">
        <v>105.336</v>
      </c>
      <c r="I583" s="230"/>
      <c r="J583" s="231">
        <f>ROUND(I583*H583,0)</f>
        <v>0</v>
      </c>
      <c r="K583" s="227" t="s">
        <v>1</v>
      </c>
      <c r="L583" s="43"/>
      <c r="M583" s="232" t="s">
        <v>1</v>
      </c>
      <c r="N583" s="233" t="s">
        <v>44</v>
      </c>
      <c r="O583" s="90"/>
      <c r="P583" s="234">
        <f>O583*H583</f>
        <v>0</v>
      </c>
      <c r="Q583" s="234">
        <v>0.001</v>
      </c>
      <c r="R583" s="234">
        <f>Q583*H583</f>
        <v>0.105336</v>
      </c>
      <c r="S583" s="234">
        <v>0</v>
      </c>
      <c r="T583" s="235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36" t="s">
        <v>231</v>
      </c>
      <c r="AT583" s="236" t="s">
        <v>155</v>
      </c>
      <c r="AU583" s="236" t="s">
        <v>88</v>
      </c>
      <c r="AY583" s="16" t="s">
        <v>153</v>
      </c>
      <c r="BE583" s="237">
        <f>IF(N583="základní",J583,0)</f>
        <v>0</v>
      </c>
      <c r="BF583" s="237">
        <f>IF(N583="snížená",J583,0)</f>
        <v>0</v>
      </c>
      <c r="BG583" s="237">
        <f>IF(N583="zákl. přenesená",J583,0)</f>
        <v>0</v>
      </c>
      <c r="BH583" s="237">
        <f>IF(N583="sníž. přenesená",J583,0)</f>
        <v>0</v>
      </c>
      <c r="BI583" s="237">
        <f>IF(N583="nulová",J583,0)</f>
        <v>0</v>
      </c>
      <c r="BJ583" s="16" t="s">
        <v>88</v>
      </c>
      <c r="BK583" s="237">
        <f>ROUND(I583*H583,0)</f>
        <v>0</v>
      </c>
      <c r="BL583" s="16" t="s">
        <v>231</v>
      </c>
      <c r="BM583" s="236" t="s">
        <v>1800</v>
      </c>
    </row>
    <row r="584" s="13" customFormat="1">
      <c r="A584" s="13"/>
      <c r="B584" s="238"/>
      <c r="C584" s="239"/>
      <c r="D584" s="240" t="s">
        <v>162</v>
      </c>
      <c r="E584" s="241" t="s">
        <v>1</v>
      </c>
      <c r="F584" s="242" t="s">
        <v>1801</v>
      </c>
      <c r="G584" s="239"/>
      <c r="H584" s="243">
        <v>105.336</v>
      </c>
      <c r="I584" s="244"/>
      <c r="J584" s="239"/>
      <c r="K584" s="239"/>
      <c r="L584" s="245"/>
      <c r="M584" s="246"/>
      <c r="N584" s="247"/>
      <c r="O584" s="247"/>
      <c r="P584" s="247"/>
      <c r="Q584" s="247"/>
      <c r="R584" s="247"/>
      <c r="S584" s="247"/>
      <c r="T584" s="24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9" t="s">
        <v>162</v>
      </c>
      <c r="AU584" s="249" t="s">
        <v>88</v>
      </c>
      <c r="AV584" s="13" t="s">
        <v>88</v>
      </c>
      <c r="AW584" s="13" t="s">
        <v>33</v>
      </c>
      <c r="AX584" s="13" t="s">
        <v>78</v>
      </c>
      <c r="AY584" s="249" t="s">
        <v>153</v>
      </c>
    </row>
    <row r="585" s="2" customFormat="1" ht="24.15" customHeight="1">
      <c r="A585" s="37"/>
      <c r="B585" s="38"/>
      <c r="C585" s="225" t="s">
        <v>1082</v>
      </c>
      <c r="D585" s="225" t="s">
        <v>155</v>
      </c>
      <c r="E585" s="226" t="s">
        <v>1102</v>
      </c>
      <c r="F585" s="227" t="s">
        <v>1103</v>
      </c>
      <c r="G585" s="228" t="s">
        <v>1076</v>
      </c>
      <c r="H585" s="229">
        <v>253.51900000000001</v>
      </c>
      <c r="I585" s="230"/>
      <c r="J585" s="231">
        <f>ROUND(I585*H585,0)</f>
        <v>0</v>
      </c>
      <c r="K585" s="227" t="s">
        <v>1</v>
      </c>
      <c r="L585" s="43"/>
      <c r="M585" s="232" t="s">
        <v>1</v>
      </c>
      <c r="N585" s="233" t="s">
        <v>44</v>
      </c>
      <c r="O585" s="90"/>
      <c r="P585" s="234">
        <f>O585*H585</f>
        <v>0</v>
      </c>
      <c r="Q585" s="234">
        <v>0.001</v>
      </c>
      <c r="R585" s="234">
        <f>Q585*H585</f>
        <v>0.25351899999999999</v>
      </c>
      <c r="S585" s="234">
        <v>0</v>
      </c>
      <c r="T585" s="235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6" t="s">
        <v>231</v>
      </c>
      <c r="AT585" s="236" t="s">
        <v>155</v>
      </c>
      <c r="AU585" s="236" t="s">
        <v>88</v>
      </c>
      <c r="AY585" s="16" t="s">
        <v>153</v>
      </c>
      <c r="BE585" s="237">
        <f>IF(N585="základní",J585,0)</f>
        <v>0</v>
      </c>
      <c r="BF585" s="237">
        <f>IF(N585="snížená",J585,0)</f>
        <v>0</v>
      </c>
      <c r="BG585" s="237">
        <f>IF(N585="zákl. přenesená",J585,0)</f>
        <v>0</v>
      </c>
      <c r="BH585" s="237">
        <f>IF(N585="sníž. přenesená",J585,0)</f>
        <v>0</v>
      </c>
      <c r="BI585" s="237">
        <f>IF(N585="nulová",J585,0)</f>
        <v>0</v>
      </c>
      <c r="BJ585" s="16" t="s">
        <v>88</v>
      </c>
      <c r="BK585" s="237">
        <f>ROUND(I585*H585,0)</f>
        <v>0</v>
      </c>
      <c r="BL585" s="16" t="s">
        <v>231</v>
      </c>
      <c r="BM585" s="236" t="s">
        <v>1802</v>
      </c>
    </row>
    <row r="586" s="13" customFormat="1">
      <c r="A586" s="13"/>
      <c r="B586" s="238"/>
      <c r="C586" s="239"/>
      <c r="D586" s="240" t="s">
        <v>162</v>
      </c>
      <c r="E586" s="241" t="s">
        <v>1</v>
      </c>
      <c r="F586" s="242" t="s">
        <v>1105</v>
      </c>
      <c r="G586" s="239"/>
      <c r="H586" s="243">
        <v>220.68000000000001</v>
      </c>
      <c r="I586" s="244"/>
      <c r="J586" s="239"/>
      <c r="K586" s="239"/>
      <c r="L586" s="245"/>
      <c r="M586" s="246"/>
      <c r="N586" s="247"/>
      <c r="O586" s="247"/>
      <c r="P586" s="247"/>
      <c r="Q586" s="247"/>
      <c r="R586" s="247"/>
      <c r="S586" s="247"/>
      <c r="T586" s="24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9" t="s">
        <v>162</v>
      </c>
      <c r="AU586" s="249" t="s">
        <v>88</v>
      </c>
      <c r="AV586" s="13" t="s">
        <v>88</v>
      </c>
      <c r="AW586" s="13" t="s">
        <v>33</v>
      </c>
      <c r="AX586" s="13" t="s">
        <v>78</v>
      </c>
      <c r="AY586" s="249" t="s">
        <v>153</v>
      </c>
    </row>
    <row r="587" s="13" customFormat="1">
      <c r="A587" s="13"/>
      <c r="B587" s="238"/>
      <c r="C587" s="239"/>
      <c r="D587" s="240" t="s">
        <v>162</v>
      </c>
      <c r="E587" s="241" t="s">
        <v>1</v>
      </c>
      <c r="F587" s="242" t="s">
        <v>1106</v>
      </c>
      <c r="G587" s="239"/>
      <c r="H587" s="243">
        <v>9.7919999999999998</v>
      </c>
      <c r="I587" s="244"/>
      <c r="J587" s="239"/>
      <c r="K587" s="239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162</v>
      </c>
      <c r="AU587" s="249" t="s">
        <v>88</v>
      </c>
      <c r="AV587" s="13" t="s">
        <v>88</v>
      </c>
      <c r="AW587" s="13" t="s">
        <v>33</v>
      </c>
      <c r="AX587" s="13" t="s">
        <v>78</v>
      </c>
      <c r="AY587" s="249" t="s">
        <v>153</v>
      </c>
    </row>
    <row r="588" s="13" customFormat="1">
      <c r="A588" s="13"/>
      <c r="B588" s="238"/>
      <c r="C588" s="239"/>
      <c r="D588" s="240" t="s">
        <v>162</v>
      </c>
      <c r="E588" s="241" t="s">
        <v>1</v>
      </c>
      <c r="F588" s="242" t="s">
        <v>1107</v>
      </c>
      <c r="G588" s="239"/>
      <c r="H588" s="243">
        <v>23.047000000000001</v>
      </c>
      <c r="I588" s="244"/>
      <c r="J588" s="239"/>
      <c r="K588" s="239"/>
      <c r="L588" s="245"/>
      <c r="M588" s="246"/>
      <c r="N588" s="247"/>
      <c r="O588" s="247"/>
      <c r="P588" s="247"/>
      <c r="Q588" s="247"/>
      <c r="R588" s="247"/>
      <c r="S588" s="247"/>
      <c r="T588" s="24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9" t="s">
        <v>162</v>
      </c>
      <c r="AU588" s="249" t="s">
        <v>88</v>
      </c>
      <c r="AV588" s="13" t="s">
        <v>88</v>
      </c>
      <c r="AW588" s="13" t="s">
        <v>33</v>
      </c>
      <c r="AX588" s="13" t="s">
        <v>78</v>
      </c>
      <c r="AY588" s="249" t="s">
        <v>153</v>
      </c>
    </row>
    <row r="589" s="2" customFormat="1" ht="33" customHeight="1">
      <c r="A589" s="37"/>
      <c r="B589" s="38"/>
      <c r="C589" s="225" t="s">
        <v>1090</v>
      </c>
      <c r="D589" s="225" t="s">
        <v>155</v>
      </c>
      <c r="E589" s="226" t="s">
        <v>1109</v>
      </c>
      <c r="F589" s="227" t="s">
        <v>1110</v>
      </c>
      <c r="G589" s="228" t="s">
        <v>707</v>
      </c>
      <c r="H589" s="229">
        <v>5.1740000000000004</v>
      </c>
      <c r="I589" s="230"/>
      <c r="J589" s="231">
        <f>ROUND(I589*H589,0)</f>
        <v>0</v>
      </c>
      <c r="K589" s="227" t="s">
        <v>1</v>
      </c>
      <c r="L589" s="43"/>
      <c r="M589" s="232" t="s">
        <v>1</v>
      </c>
      <c r="N589" s="233" t="s">
        <v>44</v>
      </c>
      <c r="O589" s="90"/>
      <c r="P589" s="234">
        <f>O589*H589</f>
        <v>0</v>
      </c>
      <c r="Q589" s="234">
        <v>0.001</v>
      </c>
      <c r="R589" s="234">
        <f>Q589*H589</f>
        <v>0.0051740000000000006</v>
      </c>
      <c r="S589" s="234">
        <v>0</v>
      </c>
      <c r="T589" s="235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36" t="s">
        <v>231</v>
      </c>
      <c r="AT589" s="236" t="s">
        <v>155</v>
      </c>
      <c r="AU589" s="236" t="s">
        <v>88</v>
      </c>
      <c r="AY589" s="16" t="s">
        <v>153</v>
      </c>
      <c r="BE589" s="237">
        <f>IF(N589="základní",J589,0)</f>
        <v>0</v>
      </c>
      <c r="BF589" s="237">
        <f>IF(N589="snížená",J589,0)</f>
        <v>0</v>
      </c>
      <c r="BG589" s="237">
        <f>IF(N589="zákl. přenesená",J589,0)</f>
        <v>0</v>
      </c>
      <c r="BH589" s="237">
        <f>IF(N589="sníž. přenesená",J589,0)</f>
        <v>0</v>
      </c>
      <c r="BI589" s="237">
        <f>IF(N589="nulová",J589,0)</f>
        <v>0</v>
      </c>
      <c r="BJ589" s="16" t="s">
        <v>88</v>
      </c>
      <c r="BK589" s="237">
        <f>ROUND(I589*H589,0)</f>
        <v>0</v>
      </c>
      <c r="BL589" s="16" t="s">
        <v>231</v>
      </c>
      <c r="BM589" s="236" t="s">
        <v>1803</v>
      </c>
    </row>
    <row r="590" s="13" customFormat="1">
      <c r="A590" s="13"/>
      <c r="B590" s="238"/>
      <c r="C590" s="239"/>
      <c r="D590" s="240" t="s">
        <v>162</v>
      </c>
      <c r="E590" s="241" t="s">
        <v>1</v>
      </c>
      <c r="F590" s="242" t="s">
        <v>1112</v>
      </c>
      <c r="G590" s="239"/>
      <c r="H590" s="243">
        <v>5.1740000000000004</v>
      </c>
      <c r="I590" s="244"/>
      <c r="J590" s="239"/>
      <c r="K590" s="239"/>
      <c r="L590" s="245"/>
      <c r="M590" s="246"/>
      <c r="N590" s="247"/>
      <c r="O590" s="247"/>
      <c r="P590" s="247"/>
      <c r="Q590" s="247"/>
      <c r="R590" s="247"/>
      <c r="S590" s="247"/>
      <c r="T590" s="24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9" t="s">
        <v>162</v>
      </c>
      <c r="AU590" s="249" t="s">
        <v>88</v>
      </c>
      <c r="AV590" s="13" t="s">
        <v>88</v>
      </c>
      <c r="AW590" s="13" t="s">
        <v>33</v>
      </c>
      <c r="AX590" s="13" t="s">
        <v>78</v>
      </c>
      <c r="AY590" s="249" t="s">
        <v>153</v>
      </c>
    </row>
    <row r="591" s="2" customFormat="1" ht="33" customHeight="1">
      <c r="A591" s="37"/>
      <c r="B591" s="38"/>
      <c r="C591" s="225" t="s">
        <v>1096</v>
      </c>
      <c r="D591" s="225" t="s">
        <v>155</v>
      </c>
      <c r="E591" s="226" t="s">
        <v>1114</v>
      </c>
      <c r="F591" s="227" t="s">
        <v>1115</v>
      </c>
      <c r="G591" s="228" t="s">
        <v>993</v>
      </c>
      <c r="H591" s="229">
        <v>34</v>
      </c>
      <c r="I591" s="230"/>
      <c r="J591" s="231">
        <f>ROUND(I591*H591,0)</f>
        <v>0</v>
      </c>
      <c r="K591" s="227" t="s">
        <v>1</v>
      </c>
      <c r="L591" s="43"/>
      <c r="M591" s="232" t="s">
        <v>1</v>
      </c>
      <c r="N591" s="233" t="s">
        <v>44</v>
      </c>
      <c r="O591" s="90"/>
      <c r="P591" s="234">
        <f>O591*H591</f>
        <v>0</v>
      </c>
      <c r="Q591" s="234">
        <v>0.001</v>
      </c>
      <c r="R591" s="234">
        <f>Q591*H591</f>
        <v>0.034000000000000002</v>
      </c>
      <c r="S591" s="234">
        <v>0</v>
      </c>
      <c r="T591" s="235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36" t="s">
        <v>231</v>
      </c>
      <c r="AT591" s="236" t="s">
        <v>155</v>
      </c>
      <c r="AU591" s="236" t="s">
        <v>88</v>
      </c>
      <c r="AY591" s="16" t="s">
        <v>153</v>
      </c>
      <c r="BE591" s="237">
        <f>IF(N591="základní",J591,0)</f>
        <v>0</v>
      </c>
      <c r="BF591" s="237">
        <f>IF(N591="snížená",J591,0)</f>
        <v>0</v>
      </c>
      <c r="BG591" s="237">
        <f>IF(N591="zákl. přenesená",J591,0)</f>
        <v>0</v>
      </c>
      <c r="BH591" s="237">
        <f>IF(N591="sníž. přenesená",J591,0)</f>
        <v>0</v>
      </c>
      <c r="BI591" s="237">
        <f>IF(N591="nulová",J591,0)</f>
        <v>0</v>
      </c>
      <c r="BJ591" s="16" t="s">
        <v>88</v>
      </c>
      <c r="BK591" s="237">
        <f>ROUND(I591*H591,0)</f>
        <v>0</v>
      </c>
      <c r="BL591" s="16" t="s">
        <v>231</v>
      </c>
      <c r="BM591" s="236" t="s">
        <v>1804</v>
      </c>
    </row>
    <row r="592" s="13" customFormat="1">
      <c r="A592" s="13"/>
      <c r="B592" s="238"/>
      <c r="C592" s="239"/>
      <c r="D592" s="240" t="s">
        <v>162</v>
      </c>
      <c r="E592" s="241" t="s">
        <v>1</v>
      </c>
      <c r="F592" s="242" t="s">
        <v>1805</v>
      </c>
      <c r="G592" s="239"/>
      <c r="H592" s="243">
        <v>34</v>
      </c>
      <c r="I592" s="244"/>
      <c r="J592" s="239"/>
      <c r="K592" s="239"/>
      <c r="L592" s="245"/>
      <c r="M592" s="246"/>
      <c r="N592" s="247"/>
      <c r="O592" s="247"/>
      <c r="P592" s="247"/>
      <c r="Q592" s="247"/>
      <c r="R592" s="247"/>
      <c r="S592" s="247"/>
      <c r="T592" s="24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9" t="s">
        <v>162</v>
      </c>
      <c r="AU592" s="249" t="s">
        <v>88</v>
      </c>
      <c r="AV592" s="13" t="s">
        <v>88</v>
      </c>
      <c r="AW592" s="13" t="s">
        <v>33</v>
      </c>
      <c r="AX592" s="13" t="s">
        <v>78</v>
      </c>
      <c r="AY592" s="249" t="s">
        <v>153</v>
      </c>
    </row>
    <row r="593" s="2" customFormat="1" ht="24.15" customHeight="1">
      <c r="A593" s="37"/>
      <c r="B593" s="38"/>
      <c r="C593" s="225" t="s">
        <v>1101</v>
      </c>
      <c r="D593" s="225" t="s">
        <v>155</v>
      </c>
      <c r="E593" s="226" t="s">
        <v>1119</v>
      </c>
      <c r="F593" s="227" t="s">
        <v>1120</v>
      </c>
      <c r="G593" s="228" t="s">
        <v>1121</v>
      </c>
      <c r="H593" s="229">
        <v>24</v>
      </c>
      <c r="I593" s="230"/>
      <c r="J593" s="231">
        <f>ROUND(I593*H593,0)</f>
        <v>0</v>
      </c>
      <c r="K593" s="227" t="s">
        <v>1</v>
      </c>
      <c r="L593" s="43"/>
      <c r="M593" s="232" t="s">
        <v>1</v>
      </c>
      <c r="N593" s="233" t="s">
        <v>44</v>
      </c>
      <c r="O593" s="90"/>
      <c r="P593" s="234">
        <f>O593*H593</f>
        <v>0</v>
      </c>
      <c r="Q593" s="234">
        <v>0.001</v>
      </c>
      <c r="R593" s="234">
        <f>Q593*H593</f>
        <v>0.024</v>
      </c>
      <c r="S593" s="234">
        <v>0</v>
      </c>
      <c r="T593" s="235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36" t="s">
        <v>231</v>
      </c>
      <c r="AT593" s="236" t="s">
        <v>155</v>
      </c>
      <c r="AU593" s="236" t="s">
        <v>88</v>
      </c>
      <c r="AY593" s="16" t="s">
        <v>153</v>
      </c>
      <c r="BE593" s="237">
        <f>IF(N593="základní",J593,0)</f>
        <v>0</v>
      </c>
      <c r="BF593" s="237">
        <f>IF(N593="snížená",J593,0)</f>
        <v>0</v>
      </c>
      <c r="BG593" s="237">
        <f>IF(N593="zákl. přenesená",J593,0)</f>
        <v>0</v>
      </c>
      <c r="BH593" s="237">
        <f>IF(N593="sníž. přenesená",J593,0)</f>
        <v>0</v>
      </c>
      <c r="BI593" s="237">
        <f>IF(N593="nulová",J593,0)</f>
        <v>0</v>
      </c>
      <c r="BJ593" s="16" t="s">
        <v>88</v>
      </c>
      <c r="BK593" s="237">
        <f>ROUND(I593*H593,0)</f>
        <v>0</v>
      </c>
      <c r="BL593" s="16" t="s">
        <v>231</v>
      </c>
      <c r="BM593" s="236" t="s">
        <v>1806</v>
      </c>
    </row>
    <row r="594" s="2" customFormat="1" ht="24.15" customHeight="1">
      <c r="A594" s="37"/>
      <c r="B594" s="38"/>
      <c r="C594" s="225" t="s">
        <v>1108</v>
      </c>
      <c r="D594" s="225" t="s">
        <v>155</v>
      </c>
      <c r="E594" s="226" t="s">
        <v>1807</v>
      </c>
      <c r="F594" s="227" t="s">
        <v>1808</v>
      </c>
      <c r="G594" s="228" t="s">
        <v>352</v>
      </c>
      <c r="H594" s="229">
        <v>11.199999999999999</v>
      </c>
      <c r="I594" s="230"/>
      <c r="J594" s="231">
        <f>ROUND(I594*H594,0)</f>
        <v>0</v>
      </c>
      <c r="K594" s="227" t="s">
        <v>1</v>
      </c>
      <c r="L594" s="43"/>
      <c r="M594" s="232" t="s">
        <v>1</v>
      </c>
      <c r="N594" s="233" t="s">
        <v>44</v>
      </c>
      <c r="O594" s="90"/>
      <c r="P594" s="234">
        <f>O594*H594</f>
        <v>0</v>
      </c>
      <c r="Q594" s="234">
        <v>0.001</v>
      </c>
      <c r="R594" s="234">
        <f>Q594*H594</f>
        <v>0.0112</v>
      </c>
      <c r="S594" s="234">
        <v>0</v>
      </c>
      <c r="T594" s="235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36" t="s">
        <v>231</v>
      </c>
      <c r="AT594" s="236" t="s">
        <v>155</v>
      </c>
      <c r="AU594" s="236" t="s">
        <v>88</v>
      </c>
      <c r="AY594" s="16" t="s">
        <v>153</v>
      </c>
      <c r="BE594" s="237">
        <f>IF(N594="základní",J594,0)</f>
        <v>0</v>
      </c>
      <c r="BF594" s="237">
        <f>IF(N594="snížená",J594,0)</f>
        <v>0</v>
      </c>
      <c r="BG594" s="237">
        <f>IF(N594="zákl. přenesená",J594,0)</f>
        <v>0</v>
      </c>
      <c r="BH594" s="237">
        <f>IF(N594="sníž. přenesená",J594,0)</f>
        <v>0</v>
      </c>
      <c r="BI594" s="237">
        <f>IF(N594="nulová",J594,0)</f>
        <v>0</v>
      </c>
      <c r="BJ594" s="16" t="s">
        <v>88</v>
      </c>
      <c r="BK594" s="237">
        <f>ROUND(I594*H594,0)</f>
        <v>0</v>
      </c>
      <c r="BL594" s="16" t="s">
        <v>231</v>
      </c>
      <c r="BM594" s="236" t="s">
        <v>1809</v>
      </c>
    </row>
    <row r="595" s="13" customFormat="1">
      <c r="A595" s="13"/>
      <c r="B595" s="238"/>
      <c r="C595" s="239"/>
      <c r="D595" s="240" t="s">
        <v>162</v>
      </c>
      <c r="E595" s="241" t="s">
        <v>1</v>
      </c>
      <c r="F595" s="242" t="s">
        <v>1810</v>
      </c>
      <c r="G595" s="239"/>
      <c r="H595" s="243">
        <v>11.199999999999999</v>
      </c>
      <c r="I595" s="244"/>
      <c r="J595" s="239"/>
      <c r="K595" s="239"/>
      <c r="L595" s="245"/>
      <c r="M595" s="246"/>
      <c r="N595" s="247"/>
      <c r="O595" s="247"/>
      <c r="P595" s="247"/>
      <c r="Q595" s="247"/>
      <c r="R595" s="247"/>
      <c r="S595" s="247"/>
      <c r="T595" s="24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9" t="s">
        <v>162</v>
      </c>
      <c r="AU595" s="249" t="s">
        <v>88</v>
      </c>
      <c r="AV595" s="13" t="s">
        <v>88</v>
      </c>
      <c r="AW595" s="13" t="s">
        <v>33</v>
      </c>
      <c r="AX595" s="13" t="s">
        <v>78</v>
      </c>
      <c r="AY595" s="249" t="s">
        <v>153</v>
      </c>
    </row>
    <row r="596" s="2" customFormat="1" ht="24.15" customHeight="1">
      <c r="A596" s="37"/>
      <c r="B596" s="38"/>
      <c r="C596" s="225" t="s">
        <v>1113</v>
      </c>
      <c r="D596" s="225" t="s">
        <v>155</v>
      </c>
      <c r="E596" s="226" t="s">
        <v>1811</v>
      </c>
      <c r="F596" s="227" t="s">
        <v>1812</v>
      </c>
      <c r="G596" s="228" t="s">
        <v>183</v>
      </c>
      <c r="H596" s="229">
        <v>0.77000000000000002</v>
      </c>
      <c r="I596" s="230"/>
      <c r="J596" s="231">
        <f>ROUND(I596*H596,0)</f>
        <v>0</v>
      </c>
      <c r="K596" s="227" t="s">
        <v>159</v>
      </c>
      <c r="L596" s="43"/>
      <c r="M596" s="232" t="s">
        <v>1</v>
      </c>
      <c r="N596" s="233" t="s">
        <v>44</v>
      </c>
      <c r="O596" s="90"/>
      <c r="P596" s="234">
        <f>O596*H596</f>
        <v>0</v>
      </c>
      <c r="Q596" s="234">
        <v>0</v>
      </c>
      <c r="R596" s="234">
        <f>Q596*H596</f>
        <v>0</v>
      </c>
      <c r="S596" s="234">
        <v>0</v>
      </c>
      <c r="T596" s="235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36" t="s">
        <v>231</v>
      </c>
      <c r="AT596" s="236" t="s">
        <v>155</v>
      </c>
      <c r="AU596" s="236" t="s">
        <v>88</v>
      </c>
      <c r="AY596" s="16" t="s">
        <v>153</v>
      </c>
      <c r="BE596" s="237">
        <f>IF(N596="základní",J596,0)</f>
        <v>0</v>
      </c>
      <c r="BF596" s="237">
        <f>IF(N596="snížená",J596,0)</f>
        <v>0</v>
      </c>
      <c r="BG596" s="237">
        <f>IF(N596="zákl. přenesená",J596,0)</f>
        <v>0</v>
      </c>
      <c r="BH596" s="237">
        <f>IF(N596="sníž. přenesená",J596,0)</f>
        <v>0</v>
      </c>
      <c r="BI596" s="237">
        <f>IF(N596="nulová",J596,0)</f>
        <v>0</v>
      </c>
      <c r="BJ596" s="16" t="s">
        <v>88</v>
      </c>
      <c r="BK596" s="237">
        <f>ROUND(I596*H596,0)</f>
        <v>0</v>
      </c>
      <c r="BL596" s="16" t="s">
        <v>231</v>
      </c>
      <c r="BM596" s="236" t="s">
        <v>1813</v>
      </c>
    </row>
    <row r="597" s="12" customFormat="1" ht="22.8" customHeight="1">
      <c r="A597" s="12"/>
      <c r="B597" s="209"/>
      <c r="C597" s="210"/>
      <c r="D597" s="211" t="s">
        <v>77</v>
      </c>
      <c r="E597" s="223" t="s">
        <v>1127</v>
      </c>
      <c r="F597" s="223" t="s">
        <v>1128</v>
      </c>
      <c r="G597" s="210"/>
      <c r="H597" s="210"/>
      <c r="I597" s="213"/>
      <c r="J597" s="224">
        <f>BK597</f>
        <v>0</v>
      </c>
      <c r="K597" s="210"/>
      <c r="L597" s="215"/>
      <c r="M597" s="216"/>
      <c r="N597" s="217"/>
      <c r="O597" s="217"/>
      <c r="P597" s="218">
        <f>SUM(P598:P635)</f>
        <v>0</v>
      </c>
      <c r="Q597" s="217"/>
      <c r="R597" s="218">
        <f>SUM(R598:R635)</f>
        <v>6.6481237999999987</v>
      </c>
      <c r="S597" s="217"/>
      <c r="T597" s="219">
        <f>SUM(T598:T635)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20" t="s">
        <v>88</v>
      </c>
      <c r="AT597" s="221" t="s">
        <v>77</v>
      </c>
      <c r="AU597" s="221" t="s">
        <v>8</v>
      </c>
      <c r="AY597" s="220" t="s">
        <v>153</v>
      </c>
      <c r="BK597" s="222">
        <f>SUM(BK598:BK635)</f>
        <v>0</v>
      </c>
    </row>
    <row r="598" s="2" customFormat="1" ht="16.5" customHeight="1">
      <c r="A598" s="37"/>
      <c r="B598" s="38"/>
      <c r="C598" s="225" t="s">
        <v>1118</v>
      </c>
      <c r="D598" s="225" t="s">
        <v>155</v>
      </c>
      <c r="E598" s="226" t="s">
        <v>1130</v>
      </c>
      <c r="F598" s="227" t="s">
        <v>1131</v>
      </c>
      <c r="G598" s="228" t="s">
        <v>158</v>
      </c>
      <c r="H598" s="229">
        <v>192.096</v>
      </c>
      <c r="I598" s="230"/>
      <c r="J598" s="231">
        <f>ROUND(I598*H598,0)</f>
        <v>0</v>
      </c>
      <c r="K598" s="227" t="s">
        <v>159</v>
      </c>
      <c r="L598" s="43"/>
      <c r="M598" s="232" t="s">
        <v>1</v>
      </c>
      <c r="N598" s="233" t="s">
        <v>44</v>
      </c>
      <c r="O598" s="90"/>
      <c r="P598" s="234">
        <f>O598*H598</f>
        <v>0</v>
      </c>
      <c r="Q598" s="234">
        <v>0.00029999999999999997</v>
      </c>
      <c r="R598" s="234">
        <f>Q598*H598</f>
        <v>0.057628799999999994</v>
      </c>
      <c r="S598" s="234">
        <v>0</v>
      </c>
      <c r="T598" s="235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36" t="s">
        <v>231</v>
      </c>
      <c r="AT598" s="236" t="s">
        <v>155</v>
      </c>
      <c r="AU598" s="236" t="s">
        <v>88</v>
      </c>
      <c r="AY598" s="16" t="s">
        <v>153</v>
      </c>
      <c r="BE598" s="237">
        <f>IF(N598="základní",J598,0)</f>
        <v>0</v>
      </c>
      <c r="BF598" s="237">
        <f>IF(N598="snížená",J598,0)</f>
        <v>0</v>
      </c>
      <c r="BG598" s="237">
        <f>IF(N598="zákl. přenesená",J598,0)</f>
        <v>0</v>
      </c>
      <c r="BH598" s="237">
        <f>IF(N598="sníž. přenesená",J598,0)</f>
        <v>0</v>
      </c>
      <c r="BI598" s="237">
        <f>IF(N598="nulová",J598,0)</f>
        <v>0</v>
      </c>
      <c r="BJ598" s="16" t="s">
        <v>88</v>
      </c>
      <c r="BK598" s="237">
        <f>ROUND(I598*H598,0)</f>
        <v>0</v>
      </c>
      <c r="BL598" s="16" t="s">
        <v>231</v>
      </c>
      <c r="BM598" s="236" t="s">
        <v>1814</v>
      </c>
    </row>
    <row r="599" s="13" customFormat="1">
      <c r="A599" s="13"/>
      <c r="B599" s="238"/>
      <c r="C599" s="239"/>
      <c r="D599" s="240" t="s">
        <v>162</v>
      </c>
      <c r="E599" s="241" t="s">
        <v>1</v>
      </c>
      <c r="F599" s="242" t="s">
        <v>1585</v>
      </c>
      <c r="G599" s="239"/>
      <c r="H599" s="243">
        <v>9.8399999999999999</v>
      </c>
      <c r="I599" s="244"/>
      <c r="J599" s="239"/>
      <c r="K599" s="239"/>
      <c r="L599" s="245"/>
      <c r="M599" s="246"/>
      <c r="N599" s="247"/>
      <c r="O599" s="247"/>
      <c r="P599" s="247"/>
      <c r="Q599" s="247"/>
      <c r="R599" s="247"/>
      <c r="S599" s="247"/>
      <c r="T599" s="24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9" t="s">
        <v>162</v>
      </c>
      <c r="AU599" s="249" t="s">
        <v>88</v>
      </c>
      <c r="AV599" s="13" t="s">
        <v>88</v>
      </c>
      <c r="AW599" s="13" t="s">
        <v>33</v>
      </c>
      <c r="AX599" s="13" t="s">
        <v>78</v>
      </c>
      <c r="AY599" s="249" t="s">
        <v>153</v>
      </c>
    </row>
    <row r="600" s="13" customFormat="1">
      <c r="A600" s="13"/>
      <c r="B600" s="238"/>
      <c r="C600" s="239"/>
      <c r="D600" s="240" t="s">
        <v>162</v>
      </c>
      <c r="E600" s="241" t="s">
        <v>1</v>
      </c>
      <c r="F600" s="242" t="s">
        <v>1815</v>
      </c>
      <c r="G600" s="239"/>
      <c r="H600" s="243">
        <v>160.38</v>
      </c>
      <c r="I600" s="244"/>
      <c r="J600" s="239"/>
      <c r="K600" s="239"/>
      <c r="L600" s="245"/>
      <c r="M600" s="246"/>
      <c r="N600" s="247"/>
      <c r="O600" s="247"/>
      <c r="P600" s="247"/>
      <c r="Q600" s="247"/>
      <c r="R600" s="247"/>
      <c r="S600" s="247"/>
      <c r="T600" s="24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9" t="s">
        <v>162</v>
      </c>
      <c r="AU600" s="249" t="s">
        <v>88</v>
      </c>
      <c r="AV600" s="13" t="s">
        <v>88</v>
      </c>
      <c r="AW600" s="13" t="s">
        <v>33</v>
      </c>
      <c r="AX600" s="13" t="s">
        <v>78</v>
      </c>
      <c r="AY600" s="249" t="s">
        <v>153</v>
      </c>
    </row>
    <row r="601" s="13" customFormat="1">
      <c r="A601" s="13"/>
      <c r="B601" s="238"/>
      <c r="C601" s="239"/>
      <c r="D601" s="240" t="s">
        <v>162</v>
      </c>
      <c r="E601" s="241" t="s">
        <v>1</v>
      </c>
      <c r="F601" s="242" t="s">
        <v>1816</v>
      </c>
      <c r="G601" s="239"/>
      <c r="H601" s="243">
        <v>21.876000000000001</v>
      </c>
      <c r="I601" s="244"/>
      <c r="J601" s="239"/>
      <c r="K601" s="239"/>
      <c r="L601" s="245"/>
      <c r="M601" s="246"/>
      <c r="N601" s="247"/>
      <c r="O601" s="247"/>
      <c r="P601" s="247"/>
      <c r="Q601" s="247"/>
      <c r="R601" s="247"/>
      <c r="S601" s="247"/>
      <c r="T601" s="24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9" t="s">
        <v>162</v>
      </c>
      <c r="AU601" s="249" t="s">
        <v>88</v>
      </c>
      <c r="AV601" s="13" t="s">
        <v>88</v>
      </c>
      <c r="AW601" s="13" t="s">
        <v>33</v>
      </c>
      <c r="AX601" s="13" t="s">
        <v>78</v>
      </c>
      <c r="AY601" s="249" t="s">
        <v>153</v>
      </c>
    </row>
    <row r="602" s="2" customFormat="1" ht="16.5" customHeight="1">
      <c r="A602" s="37"/>
      <c r="B602" s="38"/>
      <c r="C602" s="225" t="s">
        <v>1123</v>
      </c>
      <c r="D602" s="225" t="s">
        <v>155</v>
      </c>
      <c r="E602" s="226" t="s">
        <v>1136</v>
      </c>
      <c r="F602" s="227" t="s">
        <v>1137</v>
      </c>
      <c r="G602" s="228" t="s">
        <v>352</v>
      </c>
      <c r="H602" s="229">
        <v>118.8</v>
      </c>
      <c r="I602" s="230"/>
      <c r="J602" s="231">
        <f>ROUND(I602*H602,0)</f>
        <v>0</v>
      </c>
      <c r="K602" s="227" t="s">
        <v>159</v>
      </c>
      <c r="L602" s="43"/>
      <c r="M602" s="232" t="s">
        <v>1</v>
      </c>
      <c r="N602" s="233" t="s">
        <v>44</v>
      </c>
      <c r="O602" s="90"/>
      <c r="P602" s="234">
        <f>O602*H602</f>
        <v>0</v>
      </c>
      <c r="Q602" s="234">
        <v>0.00034000000000000002</v>
      </c>
      <c r="R602" s="234">
        <f>Q602*H602</f>
        <v>0.040392000000000004</v>
      </c>
      <c r="S602" s="234">
        <v>0</v>
      </c>
      <c r="T602" s="235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36" t="s">
        <v>231</v>
      </c>
      <c r="AT602" s="236" t="s">
        <v>155</v>
      </c>
      <c r="AU602" s="236" t="s">
        <v>88</v>
      </c>
      <c r="AY602" s="16" t="s">
        <v>153</v>
      </c>
      <c r="BE602" s="237">
        <f>IF(N602="základní",J602,0)</f>
        <v>0</v>
      </c>
      <c r="BF602" s="237">
        <f>IF(N602="snížená",J602,0)</f>
        <v>0</v>
      </c>
      <c r="BG602" s="237">
        <f>IF(N602="zákl. přenesená",J602,0)</f>
        <v>0</v>
      </c>
      <c r="BH602" s="237">
        <f>IF(N602="sníž. přenesená",J602,0)</f>
        <v>0</v>
      </c>
      <c r="BI602" s="237">
        <f>IF(N602="nulová",J602,0)</f>
        <v>0</v>
      </c>
      <c r="BJ602" s="16" t="s">
        <v>88</v>
      </c>
      <c r="BK602" s="237">
        <f>ROUND(I602*H602,0)</f>
        <v>0</v>
      </c>
      <c r="BL602" s="16" t="s">
        <v>231</v>
      </c>
      <c r="BM602" s="236" t="s">
        <v>1817</v>
      </c>
    </row>
    <row r="603" s="13" customFormat="1">
      <c r="A603" s="13"/>
      <c r="B603" s="238"/>
      <c r="C603" s="239"/>
      <c r="D603" s="240" t="s">
        <v>162</v>
      </c>
      <c r="E603" s="241" t="s">
        <v>1</v>
      </c>
      <c r="F603" s="242" t="s">
        <v>1818</v>
      </c>
      <c r="G603" s="239"/>
      <c r="H603" s="243">
        <v>118.8</v>
      </c>
      <c r="I603" s="244"/>
      <c r="J603" s="239"/>
      <c r="K603" s="239"/>
      <c r="L603" s="245"/>
      <c r="M603" s="246"/>
      <c r="N603" s="247"/>
      <c r="O603" s="247"/>
      <c r="P603" s="247"/>
      <c r="Q603" s="247"/>
      <c r="R603" s="247"/>
      <c r="S603" s="247"/>
      <c r="T603" s="24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9" t="s">
        <v>162</v>
      </c>
      <c r="AU603" s="249" t="s">
        <v>88</v>
      </c>
      <c r="AV603" s="13" t="s">
        <v>88</v>
      </c>
      <c r="AW603" s="13" t="s">
        <v>33</v>
      </c>
      <c r="AX603" s="13" t="s">
        <v>78</v>
      </c>
      <c r="AY603" s="249" t="s">
        <v>153</v>
      </c>
    </row>
    <row r="604" s="2" customFormat="1" ht="24.15" customHeight="1">
      <c r="A604" s="37"/>
      <c r="B604" s="38"/>
      <c r="C604" s="250" t="s">
        <v>1129</v>
      </c>
      <c r="D604" s="250" t="s">
        <v>232</v>
      </c>
      <c r="E604" s="251" t="s">
        <v>1141</v>
      </c>
      <c r="F604" s="252" t="s">
        <v>1142</v>
      </c>
      <c r="G604" s="253" t="s">
        <v>352</v>
      </c>
      <c r="H604" s="254">
        <v>130.68000000000001</v>
      </c>
      <c r="I604" s="255"/>
      <c r="J604" s="256">
        <f>ROUND(I604*H604,0)</f>
        <v>0</v>
      </c>
      <c r="K604" s="252" t="s">
        <v>159</v>
      </c>
      <c r="L604" s="257"/>
      <c r="M604" s="258" t="s">
        <v>1</v>
      </c>
      <c r="N604" s="259" t="s">
        <v>44</v>
      </c>
      <c r="O604" s="90"/>
      <c r="P604" s="234">
        <f>O604*H604</f>
        <v>0</v>
      </c>
      <c r="Q604" s="234">
        <v>0.0011199999999999999</v>
      </c>
      <c r="R604" s="234">
        <f>Q604*H604</f>
        <v>0.14636160000000001</v>
      </c>
      <c r="S604" s="234">
        <v>0</v>
      </c>
      <c r="T604" s="235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36" t="s">
        <v>319</v>
      </c>
      <c r="AT604" s="236" t="s">
        <v>232</v>
      </c>
      <c r="AU604" s="236" t="s">
        <v>88</v>
      </c>
      <c r="AY604" s="16" t="s">
        <v>153</v>
      </c>
      <c r="BE604" s="237">
        <f>IF(N604="základní",J604,0)</f>
        <v>0</v>
      </c>
      <c r="BF604" s="237">
        <f>IF(N604="snížená",J604,0)</f>
        <v>0</v>
      </c>
      <c r="BG604" s="237">
        <f>IF(N604="zákl. přenesená",J604,0)</f>
        <v>0</v>
      </c>
      <c r="BH604" s="237">
        <f>IF(N604="sníž. přenesená",J604,0)</f>
        <v>0</v>
      </c>
      <c r="BI604" s="237">
        <f>IF(N604="nulová",J604,0)</f>
        <v>0</v>
      </c>
      <c r="BJ604" s="16" t="s">
        <v>88</v>
      </c>
      <c r="BK604" s="237">
        <f>ROUND(I604*H604,0)</f>
        <v>0</v>
      </c>
      <c r="BL604" s="16" t="s">
        <v>231</v>
      </c>
      <c r="BM604" s="236" t="s">
        <v>1819</v>
      </c>
    </row>
    <row r="605" s="13" customFormat="1">
      <c r="A605" s="13"/>
      <c r="B605" s="238"/>
      <c r="C605" s="239"/>
      <c r="D605" s="240" t="s">
        <v>162</v>
      </c>
      <c r="E605" s="241" t="s">
        <v>1</v>
      </c>
      <c r="F605" s="242" t="s">
        <v>1820</v>
      </c>
      <c r="G605" s="239"/>
      <c r="H605" s="243">
        <v>130.68000000000001</v>
      </c>
      <c r="I605" s="244"/>
      <c r="J605" s="239"/>
      <c r="K605" s="239"/>
      <c r="L605" s="245"/>
      <c r="M605" s="246"/>
      <c r="N605" s="247"/>
      <c r="O605" s="247"/>
      <c r="P605" s="247"/>
      <c r="Q605" s="247"/>
      <c r="R605" s="247"/>
      <c r="S605" s="247"/>
      <c r="T605" s="24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9" t="s">
        <v>162</v>
      </c>
      <c r="AU605" s="249" t="s">
        <v>88</v>
      </c>
      <c r="AV605" s="13" t="s">
        <v>88</v>
      </c>
      <c r="AW605" s="13" t="s">
        <v>33</v>
      </c>
      <c r="AX605" s="13" t="s">
        <v>78</v>
      </c>
      <c r="AY605" s="249" t="s">
        <v>153</v>
      </c>
    </row>
    <row r="606" s="2" customFormat="1" ht="24.15" customHeight="1">
      <c r="A606" s="37"/>
      <c r="B606" s="38"/>
      <c r="C606" s="225" t="s">
        <v>1135</v>
      </c>
      <c r="D606" s="225" t="s">
        <v>155</v>
      </c>
      <c r="E606" s="226" t="s">
        <v>1146</v>
      </c>
      <c r="F606" s="227" t="s">
        <v>1147</v>
      </c>
      <c r="G606" s="228" t="s">
        <v>352</v>
      </c>
      <c r="H606" s="229">
        <v>218.75999999999999</v>
      </c>
      <c r="I606" s="230"/>
      <c r="J606" s="231">
        <f>ROUND(I606*H606,0)</f>
        <v>0</v>
      </c>
      <c r="K606" s="227" t="s">
        <v>159</v>
      </c>
      <c r="L606" s="43"/>
      <c r="M606" s="232" t="s">
        <v>1</v>
      </c>
      <c r="N606" s="233" t="s">
        <v>44</v>
      </c>
      <c r="O606" s="90"/>
      <c r="P606" s="234">
        <f>O606*H606</f>
        <v>0</v>
      </c>
      <c r="Q606" s="234">
        <v>0.00058</v>
      </c>
      <c r="R606" s="234">
        <f>Q606*H606</f>
        <v>0.12688079999999999</v>
      </c>
      <c r="S606" s="234">
        <v>0</v>
      </c>
      <c r="T606" s="235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36" t="s">
        <v>231</v>
      </c>
      <c r="AT606" s="236" t="s">
        <v>155</v>
      </c>
      <c r="AU606" s="236" t="s">
        <v>88</v>
      </c>
      <c r="AY606" s="16" t="s">
        <v>153</v>
      </c>
      <c r="BE606" s="237">
        <f>IF(N606="základní",J606,0)</f>
        <v>0</v>
      </c>
      <c r="BF606" s="237">
        <f>IF(N606="snížená",J606,0)</f>
        <v>0</v>
      </c>
      <c r="BG606" s="237">
        <f>IF(N606="zákl. přenesená",J606,0)</f>
        <v>0</v>
      </c>
      <c r="BH606" s="237">
        <f>IF(N606="sníž. přenesená",J606,0)</f>
        <v>0</v>
      </c>
      <c r="BI606" s="237">
        <f>IF(N606="nulová",J606,0)</f>
        <v>0</v>
      </c>
      <c r="BJ606" s="16" t="s">
        <v>88</v>
      </c>
      <c r="BK606" s="237">
        <f>ROUND(I606*H606,0)</f>
        <v>0</v>
      </c>
      <c r="BL606" s="16" t="s">
        <v>231</v>
      </c>
      <c r="BM606" s="236" t="s">
        <v>1821</v>
      </c>
    </row>
    <row r="607" s="13" customFormat="1">
      <c r="A607" s="13"/>
      <c r="B607" s="238"/>
      <c r="C607" s="239"/>
      <c r="D607" s="240" t="s">
        <v>162</v>
      </c>
      <c r="E607" s="241" t="s">
        <v>1</v>
      </c>
      <c r="F607" s="242" t="s">
        <v>1822</v>
      </c>
      <c r="G607" s="239"/>
      <c r="H607" s="243">
        <v>218.75999999999999</v>
      </c>
      <c r="I607" s="244"/>
      <c r="J607" s="239"/>
      <c r="K607" s="239"/>
      <c r="L607" s="245"/>
      <c r="M607" s="246"/>
      <c r="N607" s="247"/>
      <c r="O607" s="247"/>
      <c r="P607" s="247"/>
      <c r="Q607" s="247"/>
      <c r="R607" s="247"/>
      <c r="S607" s="247"/>
      <c r="T607" s="24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9" t="s">
        <v>162</v>
      </c>
      <c r="AU607" s="249" t="s">
        <v>88</v>
      </c>
      <c r="AV607" s="13" t="s">
        <v>88</v>
      </c>
      <c r="AW607" s="13" t="s">
        <v>33</v>
      </c>
      <c r="AX607" s="13" t="s">
        <v>78</v>
      </c>
      <c r="AY607" s="249" t="s">
        <v>153</v>
      </c>
    </row>
    <row r="608" s="2" customFormat="1" ht="24.15" customHeight="1">
      <c r="A608" s="37"/>
      <c r="B608" s="38"/>
      <c r="C608" s="225" t="s">
        <v>1140</v>
      </c>
      <c r="D608" s="225" t="s">
        <v>155</v>
      </c>
      <c r="E608" s="226" t="s">
        <v>1151</v>
      </c>
      <c r="F608" s="227" t="s">
        <v>1152</v>
      </c>
      <c r="G608" s="228" t="s">
        <v>158</v>
      </c>
      <c r="H608" s="229">
        <v>170.22</v>
      </c>
      <c r="I608" s="230"/>
      <c r="J608" s="231">
        <f>ROUND(I608*H608,0)</f>
        <v>0</v>
      </c>
      <c r="K608" s="227" t="s">
        <v>159</v>
      </c>
      <c r="L608" s="43"/>
      <c r="M608" s="232" t="s">
        <v>1</v>
      </c>
      <c r="N608" s="233" t="s">
        <v>44</v>
      </c>
      <c r="O608" s="90"/>
      <c r="P608" s="234">
        <f>O608*H608</f>
        <v>0</v>
      </c>
      <c r="Q608" s="234">
        <v>0.0063499999999999997</v>
      </c>
      <c r="R608" s="234">
        <f>Q608*H608</f>
        <v>1.080897</v>
      </c>
      <c r="S608" s="234">
        <v>0</v>
      </c>
      <c r="T608" s="235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236" t="s">
        <v>231</v>
      </c>
      <c r="AT608" s="236" t="s">
        <v>155</v>
      </c>
      <c r="AU608" s="236" t="s">
        <v>88</v>
      </c>
      <c r="AY608" s="16" t="s">
        <v>153</v>
      </c>
      <c r="BE608" s="237">
        <f>IF(N608="základní",J608,0)</f>
        <v>0</v>
      </c>
      <c r="BF608" s="237">
        <f>IF(N608="snížená",J608,0)</f>
        <v>0</v>
      </c>
      <c r="BG608" s="237">
        <f>IF(N608="zákl. přenesená",J608,0)</f>
        <v>0</v>
      </c>
      <c r="BH608" s="237">
        <f>IF(N608="sníž. přenesená",J608,0)</f>
        <v>0</v>
      </c>
      <c r="BI608" s="237">
        <f>IF(N608="nulová",J608,0)</f>
        <v>0</v>
      </c>
      <c r="BJ608" s="16" t="s">
        <v>88</v>
      </c>
      <c r="BK608" s="237">
        <f>ROUND(I608*H608,0)</f>
        <v>0</v>
      </c>
      <c r="BL608" s="16" t="s">
        <v>231</v>
      </c>
      <c r="BM608" s="236" t="s">
        <v>1823</v>
      </c>
    </row>
    <row r="609" s="13" customFormat="1">
      <c r="A609" s="13"/>
      <c r="B609" s="238"/>
      <c r="C609" s="239"/>
      <c r="D609" s="240" t="s">
        <v>162</v>
      </c>
      <c r="E609" s="241" t="s">
        <v>1</v>
      </c>
      <c r="F609" s="242" t="s">
        <v>1824</v>
      </c>
      <c r="G609" s="239"/>
      <c r="H609" s="243">
        <v>9.8399999999999999</v>
      </c>
      <c r="I609" s="244"/>
      <c r="J609" s="239"/>
      <c r="K609" s="239"/>
      <c r="L609" s="245"/>
      <c r="M609" s="246"/>
      <c r="N609" s="247"/>
      <c r="O609" s="247"/>
      <c r="P609" s="247"/>
      <c r="Q609" s="247"/>
      <c r="R609" s="247"/>
      <c r="S609" s="247"/>
      <c r="T609" s="24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9" t="s">
        <v>162</v>
      </c>
      <c r="AU609" s="249" t="s">
        <v>88</v>
      </c>
      <c r="AV609" s="13" t="s">
        <v>88</v>
      </c>
      <c r="AW609" s="13" t="s">
        <v>33</v>
      </c>
      <c r="AX609" s="13" t="s">
        <v>78</v>
      </c>
      <c r="AY609" s="249" t="s">
        <v>153</v>
      </c>
    </row>
    <row r="610" s="13" customFormat="1">
      <c r="A610" s="13"/>
      <c r="B610" s="238"/>
      <c r="C610" s="239"/>
      <c r="D610" s="240" t="s">
        <v>162</v>
      </c>
      <c r="E610" s="241" t="s">
        <v>1</v>
      </c>
      <c r="F610" s="242" t="s">
        <v>1825</v>
      </c>
      <c r="G610" s="239"/>
      <c r="H610" s="243">
        <v>160.38</v>
      </c>
      <c r="I610" s="244"/>
      <c r="J610" s="239"/>
      <c r="K610" s="239"/>
      <c r="L610" s="245"/>
      <c r="M610" s="246"/>
      <c r="N610" s="247"/>
      <c r="O610" s="247"/>
      <c r="P610" s="247"/>
      <c r="Q610" s="247"/>
      <c r="R610" s="247"/>
      <c r="S610" s="247"/>
      <c r="T610" s="24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9" t="s">
        <v>162</v>
      </c>
      <c r="AU610" s="249" t="s">
        <v>88</v>
      </c>
      <c r="AV610" s="13" t="s">
        <v>88</v>
      </c>
      <c r="AW610" s="13" t="s">
        <v>33</v>
      </c>
      <c r="AX610" s="13" t="s">
        <v>78</v>
      </c>
      <c r="AY610" s="249" t="s">
        <v>153</v>
      </c>
    </row>
    <row r="611" s="2" customFormat="1" ht="33" customHeight="1">
      <c r="A611" s="37"/>
      <c r="B611" s="38"/>
      <c r="C611" s="250" t="s">
        <v>1145</v>
      </c>
      <c r="D611" s="250" t="s">
        <v>232</v>
      </c>
      <c r="E611" s="251" t="s">
        <v>1156</v>
      </c>
      <c r="F611" s="252" t="s">
        <v>1157</v>
      </c>
      <c r="G611" s="253" t="s">
        <v>158</v>
      </c>
      <c r="H611" s="254">
        <v>211.30600000000001</v>
      </c>
      <c r="I611" s="255"/>
      <c r="J611" s="256">
        <f>ROUND(I611*H611,0)</f>
        <v>0</v>
      </c>
      <c r="K611" s="252" t="s">
        <v>159</v>
      </c>
      <c r="L611" s="257"/>
      <c r="M611" s="258" t="s">
        <v>1</v>
      </c>
      <c r="N611" s="259" t="s">
        <v>44</v>
      </c>
      <c r="O611" s="90"/>
      <c r="P611" s="234">
        <f>O611*H611</f>
        <v>0</v>
      </c>
      <c r="Q611" s="234">
        <v>0.019199999999999998</v>
      </c>
      <c r="R611" s="234">
        <f>Q611*H611</f>
        <v>4.0570751999999999</v>
      </c>
      <c r="S611" s="234">
        <v>0</v>
      </c>
      <c r="T611" s="235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236" t="s">
        <v>319</v>
      </c>
      <c r="AT611" s="236" t="s">
        <v>232</v>
      </c>
      <c r="AU611" s="236" t="s">
        <v>88</v>
      </c>
      <c r="AY611" s="16" t="s">
        <v>153</v>
      </c>
      <c r="BE611" s="237">
        <f>IF(N611="základní",J611,0)</f>
        <v>0</v>
      </c>
      <c r="BF611" s="237">
        <f>IF(N611="snížená",J611,0)</f>
        <v>0</v>
      </c>
      <c r="BG611" s="237">
        <f>IF(N611="zákl. přenesená",J611,0)</f>
        <v>0</v>
      </c>
      <c r="BH611" s="237">
        <f>IF(N611="sníž. přenesená",J611,0)</f>
        <v>0</v>
      </c>
      <c r="BI611" s="237">
        <f>IF(N611="nulová",J611,0)</f>
        <v>0</v>
      </c>
      <c r="BJ611" s="16" t="s">
        <v>88</v>
      </c>
      <c r="BK611" s="237">
        <f>ROUND(I611*H611,0)</f>
        <v>0</v>
      </c>
      <c r="BL611" s="16" t="s">
        <v>231</v>
      </c>
      <c r="BM611" s="236" t="s">
        <v>1826</v>
      </c>
    </row>
    <row r="612" s="13" customFormat="1">
      <c r="A612" s="13"/>
      <c r="B612" s="238"/>
      <c r="C612" s="239"/>
      <c r="D612" s="240" t="s">
        <v>162</v>
      </c>
      <c r="E612" s="241" t="s">
        <v>1</v>
      </c>
      <c r="F612" s="242" t="s">
        <v>1827</v>
      </c>
      <c r="G612" s="239"/>
      <c r="H612" s="243">
        <v>211.30600000000001</v>
      </c>
      <c r="I612" s="244"/>
      <c r="J612" s="239"/>
      <c r="K612" s="239"/>
      <c r="L612" s="245"/>
      <c r="M612" s="246"/>
      <c r="N612" s="247"/>
      <c r="O612" s="247"/>
      <c r="P612" s="247"/>
      <c r="Q612" s="247"/>
      <c r="R612" s="247"/>
      <c r="S612" s="247"/>
      <c r="T612" s="24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9" t="s">
        <v>162</v>
      </c>
      <c r="AU612" s="249" t="s">
        <v>88</v>
      </c>
      <c r="AV612" s="13" t="s">
        <v>88</v>
      </c>
      <c r="AW612" s="13" t="s">
        <v>33</v>
      </c>
      <c r="AX612" s="13" t="s">
        <v>78</v>
      </c>
      <c r="AY612" s="249" t="s">
        <v>153</v>
      </c>
    </row>
    <row r="613" s="2" customFormat="1" ht="24.15" customHeight="1">
      <c r="A613" s="37"/>
      <c r="B613" s="38"/>
      <c r="C613" s="225" t="s">
        <v>1150</v>
      </c>
      <c r="D613" s="225" t="s">
        <v>155</v>
      </c>
      <c r="E613" s="226" t="s">
        <v>1161</v>
      </c>
      <c r="F613" s="227" t="s">
        <v>1162</v>
      </c>
      <c r="G613" s="228" t="s">
        <v>352</v>
      </c>
      <c r="H613" s="229">
        <v>7.5999999999999996</v>
      </c>
      <c r="I613" s="230"/>
      <c r="J613" s="231">
        <f>ROUND(I613*H613,0)</f>
        <v>0</v>
      </c>
      <c r="K613" s="227" t="s">
        <v>159</v>
      </c>
      <c r="L613" s="43"/>
      <c r="M613" s="232" t="s">
        <v>1</v>
      </c>
      <c r="N613" s="233" t="s">
        <v>44</v>
      </c>
      <c r="O613" s="90"/>
      <c r="P613" s="234">
        <f>O613*H613</f>
        <v>0</v>
      </c>
      <c r="Q613" s="234">
        <v>0.0018799999999999999</v>
      </c>
      <c r="R613" s="234">
        <f>Q613*H613</f>
        <v>0.014287999999999999</v>
      </c>
      <c r="S613" s="234">
        <v>0</v>
      </c>
      <c r="T613" s="235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36" t="s">
        <v>231</v>
      </c>
      <c r="AT613" s="236" t="s">
        <v>155</v>
      </c>
      <c r="AU613" s="236" t="s">
        <v>88</v>
      </c>
      <c r="AY613" s="16" t="s">
        <v>153</v>
      </c>
      <c r="BE613" s="237">
        <f>IF(N613="základní",J613,0)</f>
        <v>0</v>
      </c>
      <c r="BF613" s="237">
        <f>IF(N613="snížená",J613,0)</f>
        <v>0</v>
      </c>
      <c r="BG613" s="237">
        <f>IF(N613="zákl. přenesená",J613,0)</f>
        <v>0</v>
      </c>
      <c r="BH613" s="237">
        <f>IF(N613="sníž. přenesená",J613,0)</f>
        <v>0</v>
      </c>
      <c r="BI613" s="237">
        <f>IF(N613="nulová",J613,0)</f>
        <v>0</v>
      </c>
      <c r="BJ613" s="16" t="s">
        <v>88</v>
      </c>
      <c r="BK613" s="237">
        <f>ROUND(I613*H613,0)</f>
        <v>0</v>
      </c>
      <c r="BL613" s="16" t="s">
        <v>231</v>
      </c>
      <c r="BM613" s="236" t="s">
        <v>1828</v>
      </c>
    </row>
    <row r="614" s="13" customFormat="1">
      <c r="A614" s="13"/>
      <c r="B614" s="238"/>
      <c r="C614" s="239"/>
      <c r="D614" s="240" t="s">
        <v>162</v>
      </c>
      <c r="E614" s="241" t="s">
        <v>1</v>
      </c>
      <c r="F614" s="242" t="s">
        <v>1164</v>
      </c>
      <c r="G614" s="239"/>
      <c r="H614" s="243">
        <v>7.5999999999999996</v>
      </c>
      <c r="I614" s="244"/>
      <c r="J614" s="239"/>
      <c r="K614" s="239"/>
      <c r="L614" s="245"/>
      <c r="M614" s="246"/>
      <c r="N614" s="247"/>
      <c r="O614" s="247"/>
      <c r="P614" s="247"/>
      <c r="Q614" s="247"/>
      <c r="R614" s="247"/>
      <c r="S614" s="247"/>
      <c r="T614" s="24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9" t="s">
        <v>162</v>
      </c>
      <c r="AU614" s="249" t="s">
        <v>88</v>
      </c>
      <c r="AV614" s="13" t="s">
        <v>88</v>
      </c>
      <c r="AW614" s="13" t="s">
        <v>33</v>
      </c>
      <c r="AX614" s="13" t="s">
        <v>78</v>
      </c>
      <c r="AY614" s="249" t="s">
        <v>153</v>
      </c>
    </row>
    <row r="615" s="2" customFormat="1" ht="16.5" customHeight="1">
      <c r="A615" s="37"/>
      <c r="B615" s="38"/>
      <c r="C615" s="250" t="s">
        <v>1155</v>
      </c>
      <c r="D615" s="250" t="s">
        <v>232</v>
      </c>
      <c r="E615" s="251" t="s">
        <v>1166</v>
      </c>
      <c r="F615" s="252" t="s">
        <v>1167</v>
      </c>
      <c r="G615" s="253" t="s">
        <v>583</v>
      </c>
      <c r="H615" s="254">
        <v>41.799999999999997</v>
      </c>
      <c r="I615" s="255"/>
      <c r="J615" s="256">
        <f>ROUND(I615*H615,0)</f>
        <v>0</v>
      </c>
      <c r="K615" s="252" t="s">
        <v>159</v>
      </c>
      <c r="L615" s="257"/>
      <c r="M615" s="258" t="s">
        <v>1</v>
      </c>
      <c r="N615" s="259" t="s">
        <v>44</v>
      </c>
      <c r="O615" s="90"/>
      <c r="P615" s="234">
        <f>O615*H615</f>
        <v>0</v>
      </c>
      <c r="Q615" s="234">
        <v>0.0155</v>
      </c>
      <c r="R615" s="234">
        <f>Q615*H615</f>
        <v>0.64789999999999992</v>
      </c>
      <c r="S615" s="234">
        <v>0</v>
      </c>
      <c r="T615" s="235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36" t="s">
        <v>319</v>
      </c>
      <c r="AT615" s="236" t="s">
        <v>232</v>
      </c>
      <c r="AU615" s="236" t="s">
        <v>88</v>
      </c>
      <c r="AY615" s="16" t="s">
        <v>153</v>
      </c>
      <c r="BE615" s="237">
        <f>IF(N615="základní",J615,0)</f>
        <v>0</v>
      </c>
      <c r="BF615" s="237">
        <f>IF(N615="snížená",J615,0)</f>
        <v>0</v>
      </c>
      <c r="BG615" s="237">
        <f>IF(N615="zákl. přenesená",J615,0)</f>
        <v>0</v>
      </c>
      <c r="BH615" s="237">
        <f>IF(N615="sníž. přenesená",J615,0)</f>
        <v>0</v>
      </c>
      <c r="BI615" s="237">
        <f>IF(N615="nulová",J615,0)</f>
        <v>0</v>
      </c>
      <c r="BJ615" s="16" t="s">
        <v>88</v>
      </c>
      <c r="BK615" s="237">
        <f>ROUND(I615*H615,0)</f>
        <v>0</v>
      </c>
      <c r="BL615" s="16" t="s">
        <v>231</v>
      </c>
      <c r="BM615" s="236" t="s">
        <v>1829</v>
      </c>
    </row>
    <row r="616" s="13" customFormat="1">
      <c r="A616" s="13"/>
      <c r="B616" s="238"/>
      <c r="C616" s="239"/>
      <c r="D616" s="240" t="s">
        <v>162</v>
      </c>
      <c r="E616" s="241" t="s">
        <v>1</v>
      </c>
      <c r="F616" s="242" t="s">
        <v>1169</v>
      </c>
      <c r="G616" s="239"/>
      <c r="H616" s="243">
        <v>38</v>
      </c>
      <c r="I616" s="244"/>
      <c r="J616" s="239"/>
      <c r="K616" s="239"/>
      <c r="L616" s="245"/>
      <c r="M616" s="246"/>
      <c r="N616" s="247"/>
      <c r="O616" s="247"/>
      <c r="P616" s="247"/>
      <c r="Q616" s="247"/>
      <c r="R616" s="247"/>
      <c r="S616" s="247"/>
      <c r="T616" s="24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9" t="s">
        <v>162</v>
      </c>
      <c r="AU616" s="249" t="s">
        <v>88</v>
      </c>
      <c r="AV616" s="13" t="s">
        <v>88</v>
      </c>
      <c r="AW616" s="13" t="s">
        <v>33</v>
      </c>
      <c r="AX616" s="13" t="s">
        <v>8</v>
      </c>
      <c r="AY616" s="249" t="s">
        <v>153</v>
      </c>
    </row>
    <row r="617" s="13" customFormat="1">
      <c r="A617" s="13"/>
      <c r="B617" s="238"/>
      <c r="C617" s="239"/>
      <c r="D617" s="240" t="s">
        <v>162</v>
      </c>
      <c r="E617" s="239"/>
      <c r="F617" s="242" t="s">
        <v>1170</v>
      </c>
      <c r="G617" s="239"/>
      <c r="H617" s="243">
        <v>41.799999999999997</v>
      </c>
      <c r="I617" s="244"/>
      <c r="J617" s="239"/>
      <c r="K617" s="239"/>
      <c r="L617" s="245"/>
      <c r="M617" s="246"/>
      <c r="N617" s="247"/>
      <c r="O617" s="247"/>
      <c r="P617" s="247"/>
      <c r="Q617" s="247"/>
      <c r="R617" s="247"/>
      <c r="S617" s="247"/>
      <c r="T617" s="24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9" t="s">
        <v>162</v>
      </c>
      <c r="AU617" s="249" t="s">
        <v>88</v>
      </c>
      <c r="AV617" s="13" t="s">
        <v>88</v>
      </c>
      <c r="AW617" s="13" t="s">
        <v>4</v>
      </c>
      <c r="AX617" s="13" t="s">
        <v>8</v>
      </c>
      <c r="AY617" s="249" t="s">
        <v>153</v>
      </c>
    </row>
    <row r="618" s="2" customFormat="1" ht="24.15" customHeight="1">
      <c r="A618" s="37"/>
      <c r="B618" s="38"/>
      <c r="C618" s="225" t="s">
        <v>1160</v>
      </c>
      <c r="D618" s="225" t="s">
        <v>155</v>
      </c>
      <c r="E618" s="226" t="s">
        <v>1172</v>
      </c>
      <c r="F618" s="227" t="s">
        <v>1173</v>
      </c>
      <c r="G618" s="228" t="s">
        <v>158</v>
      </c>
      <c r="H618" s="229">
        <v>211.30600000000001</v>
      </c>
      <c r="I618" s="230"/>
      <c r="J618" s="231">
        <f>ROUND(I618*H618,0)</f>
        <v>0</v>
      </c>
      <c r="K618" s="227" t="s">
        <v>159</v>
      </c>
      <c r="L618" s="43"/>
      <c r="M618" s="232" t="s">
        <v>1</v>
      </c>
      <c r="N618" s="233" t="s">
        <v>44</v>
      </c>
      <c r="O618" s="90"/>
      <c r="P618" s="234">
        <f>O618*H618</f>
        <v>0</v>
      </c>
      <c r="Q618" s="234">
        <v>0</v>
      </c>
      <c r="R618" s="234">
        <f>Q618*H618</f>
        <v>0</v>
      </c>
      <c r="S618" s="234">
        <v>0</v>
      </c>
      <c r="T618" s="235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36" t="s">
        <v>231</v>
      </c>
      <c r="AT618" s="236" t="s">
        <v>155</v>
      </c>
      <c r="AU618" s="236" t="s">
        <v>88</v>
      </c>
      <c r="AY618" s="16" t="s">
        <v>153</v>
      </c>
      <c r="BE618" s="237">
        <f>IF(N618="základní",J618,0)</f>
        <v>0</v>
      </c>
      <c r="BF618" s="237">
        <f>IF(N618="snížená",J618,0)</f>
        <v>0</v>
      </c>
      <c r="BG618" s="237">
        <f>IF(N618="zákl. přenesená",J618,0)</f>
        <v>0</v>
      </c>
      <c r="BH618" s="237">
        <f>IF(N618="sníž. přenesená",J618,0)</f>
        <v>0</v>
      </c>
      <c r="BI618" s="237">
        <f>IF(N618="nulová",J618,0)</f>
        <v>0</v>
      </c>
      <c r="BJ618" s="16" t="s">
        <v>88</v>
      </c>
      <c r="BK618" s="237">
        <f>ROUND(I618*H618,0)</f>
        <v>0</v>
      </c>
      <c r="BL618" s="16" t="s">
        <v>231</v>
      </c>
      <c r="BM618" s="236" t="s">
        <v>1830</v>
      </c>
    </row>
    <row r="619" s="2" customFormat="1" ht="24.15" customHeight="1">
      <c r="A619" s="37"/>
      <c r="B619" s="38"/>
      <c r="C619" s="225" t="s">
        <v>1165</v>
      </c>
      <c r="D619" s="225" t="s">
        <v>155</v>
      </c>
      <c r="E619" s="226" t="s">
        <v>1176</v>
      </c>
      <c r="F619" s="227" t="s">
        <v>1177</v>
      </c>
      <c r="G619" s="228" t="s">
        <v>158</v>
      </c>
      <c r="H619" s="229">
        <v>192.096</v>
      </c>
      <c r="I619" s="230"/>
      <c r="J619" s="231">
        <f>ROUND(I619*H619,0)</f>
        <v>0</v>
      </c>
      <c r="K619" s="227" t="s">
        <v>159</v>
      </c>
      <c r="L619" s="43"/>
      <c r="M619" s="232" t="s">
        <v>1</v>
      </c>
      <c r="N619" s="233" t="s">
        <v>44</v>
      </c>
      <c r="O619" s="90"/>
      <c r="P619" s="234">
        <f>O619*H619</f>
        <v>0</v>
      </c>
      <c r="Q619" s="234">
        <v>0.0015</v>
      </c>
      <c r="R619" s="234">
        <f>Q619*H619</f>
        <v>0.28814400000000001</v>
      </c>
      <c r="S619" s="234">
        <v>0</v>
      </c>
      <c r="T619" s="235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36" t="s">
        <v>231</v>
      </c>
      <c r="AT619" s="236" t="s">
        <v>155</v>
      </c>
      <c r="AU619" s="236" t="s">
        <v>88</v>
      </c>
      <c r="AY619" s="16" t="s">
        <v>153</v>
      </c>
      <c r="BE619" s="237">
        <f>IF(N619="základní",J619,0)</f>
        <v>0</v>
      </c>
      <c r="BF619" s="237">
        <f>IF(N619="snížená",J619,0)</f>
        <v>0</v>
      </c>
      <c r="BG619" s="237">
        <f>IF(N619="zákl. přenesená",J619,0)</f>
        <v>0</v>
      </c>
      <c r="BH619" s="237">
        <f>IF(N619="sníž. přenesená",J619,0)</f>
        <v>0</v>
      </c>
      <c r="BI619" s="237">
        <f>IF(N619="nulová",J619,0)</f>
        <v>0</v>
      </c>
      <c r="BJ619" s="16" t="s">
        <v>88</v>
      </c>
      <c r="BK619" s="237">
        <f>ROUND(I619*H619,0)</f>
        <v>0</v>
      </c>
      <c r="BL619" s="16" t="s">
        <v>231</v>
      </c>
      <c r="BM619" s="236" t="s">
        <v>1831</v>
      </c>
    </row>
    <row r="620" s="13" customFormat="1">
      <c r="A620" s="13"/>
      <c r="B620" s="238"/>
      <c r="C620" s="239"/>
      <c r="D620" s="240" t="s">
        <v>162</v>
      </c>
      <c r="E620" s="241" t="s">
        <v>1</v>
      </c>
      <c r="F620" s="242" t="s">
        <v>1585</v>
      </c>
      <c r="G620" s="239"/>
      <c r="H620" s="243">
        <v>9.8399999999999999</v>
      </c>
      <c r="I620" s="244"/>
      <c r="J620" s="239"/>
      <c r="K620" s="239"/>
      <c r="L620" s="245"/>
      <c r="M620" s="246"/>
      <c r="N620" s="247"/>
      <c r="O620" s="247"/>
      <c r="P620" s="247"/>
      <c r="Q620" s="247"/>
      <c r="R620" s="247"/>
      <c r="S620" s="247"/>
      <c r="T620" s="24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9" t="s">
        <v>162</v>
      </c>
      <c r="AU620" s="249" t="s">
        <v>88</v>
      </c>
      <c r="AV620" s="13" t="s">
        <v>88</v>
      </c>
      <c r="AW620" s="13" t="s">
        <v>33</v>
      </c>
      <c r="AX620" s="13" t="s">
        <v>78</v>
      </c>
      <c r="AY620" s="249" t="s">
        <v>153</v>
      </c>
    </row>
    <row r="621" s="13" customFormat="1">
      <c r="A621" s="13"/>
      <c r="B621" s="238"/>
      <c r="C621" s="239"/>
      <c r="D621" s="240" t="s">
        <v>162</v>
      </c>
      <c r="E621" s="241" t="s">
        <v>1</v>
      </c>
      <c r="F621" s="242" t="s">
        <v>1815</v>
      </c>
      <c r="G621" s="239"/>
      <c r="H621" s="243">
        <v>160.38</v>
      </c>
      <c r="I621" s="244"/>
      <c r="J621" s="239"/>
      <c r="K621" s="239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162</v>
      </c>
      <c r="AU621" s="249" t="s">
        <v>88</v>
      </c>
      <c r="AV621" s="13" t="s">
        <v>88</v>
      </c>
      <c r="AW621" s="13" t="s">
        <v>33</v>
      </c>
      <c r="AX621" s="13" t="s">
        <v>78</v>
      </c>
      <c r="AY621" s="249" t="s">
        <v>153</v>
      </c>
    </row>
    <row r="622" s="13" customFormat="1">
      <c r="A622" s="13"/>
      <c r="B622" s="238"/>
      <c r="C622" s="239"/>
      <c r="D622" s="240" t="s">
        <v>162</v>
      </c>
      <c r="E622" s="241" t="s">
        <v>1</v>
      </c>
      <c r="F622" s="242" t="s">
        <v>1816</v>
      </c>
      <c r="G622" s="239"/>
      <c r="H622" s="243">
        <v>21.876000000000001</v>
      </c>
      <c r="I622" s="244"/>
      <c r="J622" s="239"/>
      <c r="K622" s="239"/>
      <c r="L622" s="245"/>
      <c r="M622" s="246"/>
      <c r="N622" s="247"/>
      <c r="O622" s="247"/>
      <c r="P622" s="247"/>
      <c r="Q622" s="247"/>
      <c r="R622" s="247"/>
      <c r="S622" s="247"/>
      <c r="T622" s="24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9" t="s">
        <v>162</v>
      </c>
      <c r="AU622" s="249" t="s">
        <v>88</v>
      </c>
      <c r="AV622" s="13" t="s">
        <v>88</v>
      </c>
      <c r="AW622" s="13" t="s">
        <v>33</v>
      </c>
      <c r="AX622" s="13" t="s">
        <v>78</v>
      </c>
      <c r="AY622" s="249" t="s">
        <v>153</v>
      </c>
    </row>
    <row r="623" s="2" customFormat="1" ht="16.5" customHeight="1">
      <c r="A623" s="37"/>
      <c r="B623" s="38"/>
      <c r="C623" s="225" t="s">
        <v>1171</v>
      </c>
      <c r="D623" s="225" t="s">
        <v>155</v>
      </c>
      <c r="E623" s="226" t="s">
        <v>1180</v>
      </c>
      <c r="F623" s="227" t="s">
        <v>1181</v>
      </c>
      <c r="G623" s="228" t="s">
        <v>352</v>
      </c>
      <c r="H623" s="229">
        <v>218.75999999999999</v>
      </c>
      <c r="I623" s="230"/>
      <c r="J623" s="231">
        <f>ROUND(I623*H623,0)</f>
        <v>0</v>
      </c>
      <c r="K623" s="227" t="s">
        <v>1</v>
      </c>
      <c r="L623" s="43"/>
      <c r="M623" s="232" t="s">
        <v>1</v>
      </c>
      <c r="N623" s="233" t="s">
        <v>44</v>
      </c>
      <c r="O623" s="90"/>
      <c r="P623" s="234">
        <f>O623*H623</f>
        <v>0</v>
      </c>
      <c r="Q623" s="234">
        <v>0.00012</v>
      </c>
      <c r="R623" s="234">
        <f>Q623*H623</f>
        <v>0.026251199999999999</v>
      </c>
      <c r="S623" s="234">
        <v>0</v>
      </c>
      <c r="T623" s="235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36" t="s">
        <v>231</v>
      </c>
      <c r="AT623" s="236" t="s">
        <v>155</v>
      </c>
      <c r="AU623" s="236" t="s">
        <v>88</v>
      </c>
      <c r="AY623" s="16" t="s">
        <v>153</v>
      </c>
      <c r="BE623" s="237">
        <f>IF(N623="základní",J623,0)</f>
        <v>0</v>
      </c>
      <c r="BF623" s="237">
        <f>IF(N623="snížená",J623,0)</f>
        <v>0</v>
      </c>
      <c r="BG623" s="237">
        <f>IF(N623="zákl. přenesená",J623,0)</f>
        <v>0</v>
      </c>
      <c r="BH623" s="237">
        <f>IF(N623="sníž. přenesená",J623,0)</f>
        <v>0</v>
      </c>
      <c r="BI623" s="237">
        <f>IF(N623="nulová",J623,0)</f>
        <v>0</v>
      </c>
      <c r="BJ623" s="16" t="s">
        <v>88</v>
      </c>
      <c r="BK623" s="237">
        <f>ROUND(I623*H623,0)</f>
        <v>0</v>
      </c>
      <c r="BL623" s="16" t="s">
        <v>231</v>
      </c>
      <c r="BM623" s="236" t="s">
        <v>1832</v>
      </c>
    </row>
    <row r="624" s="13" customFormat="1">
      <c r="A624" s="13"/>
      <c r="B624" s="238"/>
      <c r="C624" s="239"/>
      <c r="D624" s="240" t="s">
        <v>162</v>
      </c>
      <c r="E624" s="241" t="s">
        <v>1</v>
      </c>
      <c r="F624" s="242" t="s">
        <v>1822</v>
      </c>
      <c r="G624" s="239"/>
      <c r="H624" s="243">
        <v>218.75999999999999</v>
      </c>
      <c r="I624" s="244"/>
      <c r="J624" s="239"/>
      <c r="K624" s="239"/>
      <c r="L624" s="245"/>
      <c r="M624" s="246"/>
      <c r="N624" s="247"/>
      <c r="O624" s="247"/>
      <c r="P624" s="247"/>
      <c r="Q624" s="247"/>
      <c r="R624" s="247"/>
      <c r="S624" s="247"/>
      <c r="T624" s="24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9" t="s">
        <v>162</v>
      </c>
      <c r="AU624" s="249" t="s">
        <v>88</v>
      </c>
      <c r="AV624" s="13" t="s">
        <v>88</v>
      </c>
      <c r="AW624" s="13" t="s">
        <v>33</v>
      </c>
      <c r="AX624" s="13" t="s">
        <v>78</v>
      </c>
      <c r="AY624" s="249" t="s">
        <v>153</v>
      </c>
    </row>
    <row r="625" s="2" customFormat="1" ht="24.15" customHeight="1">
      <c r="A625" s="37"/>
      <c r="B625" s="38"/>
      <c r="C625" s="225" t="s">
        <v>1175</v>
      </c>
      <c r="D625" s="225" t="s">
        <v>155</v>
      </c>
      <c r="E625" s="226" t="s">
        <v>1184</v>
      </c>
      <c r="F625" s="227" t="s">
        <v>1185</v>
      </c>
      <c r="G625" s="228" t="s">
        <v>352</v>
      </c>
      <c r="H625" s="229">
        <v>218.75999999999999</v>
      </c>
      <c r="I625" s="230"/>
      <c r="J625" s="231">
        <f>ROUND(I625*H625,0)</f>
        <v>0</v>
      </c>
      <c r="K625" s="227" t="s">
        <v>159</v>
      </c>
      <c r="L625" s="43"/>
      <c r="M625" s="232" t="s">
        <v>1</v>
      </c>
      <c r="N625" s="233" t="s">
        <v>44</v>
      </c>
      <c r="O625" s="90"/>
      <c r="P625" s="234">
        <f>O625*H625</f>
        <v>0</v>
      </c>
      <c r="Q625" s="234">
        <v>5.0000000000000002E-05</v>
      </c>
      <c r="R625" s="234">
        <f>Q625*H625</f>
        <v>0.010938</v>
      </c>
      <c r="S625" s="234">
        <v>0</v>
      </c>
      <c r="T625" s="235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236" t="s">
        <v>231</v>
      </c>
      <c r="AT625" s="236" t="s">
        <v>155</v>
      </c>
      <c r="AU625" s="236" t="s">
        <v>88</v>
      </c>
      <c r="AY625" s="16" t="s">
        <v>153</v>
      </c>
      <c r="BE625" s="237">
        <f>IF(N625="základní",J625,0)</f>
        <v>0</v>
      </c>
      <c r="BF625" s="237">
        <f>IF(N625="snížená",J625,0)</f>
        <v>0</v>
      </c>
      <c r="BG625" s="237">
        <f>IF(N625="zákl. přenesená",J625,0)</f>
        <v>0</v>
      </c>
      <c r="BH625" s="237">
        <f>IF(N625="sníž. přenesená",J625,0)</f>
        <v>0</v>
      </c>
      <c r="BI625" s="237">
        <f>IF(N625="nulová",J625,0)</f>
        <v>0</v>
      </c>
      <c r="BJ625" s="16" t="s">
        <v>88</v>
      </c>
      <c r="BK625" s="237">
        <f>ROUND(I625*H625,0)</f>
        <v>0</v>
      </c>
      <c r="BL625" s="16" t="s">
        <v>231</v>
      </c>
      <c r="BM625" s="236" t="s">
        <v>1833</v>
      </c>
    </row>
    <row r="626" s="13" customFormat="1">
      <c r="A626" s="13"/>
      <c r="B626" s="238"/>
      <c r="C626" s="239"/>
      <c r="D626" s="240" t="s">
        <v>162</v>
      </c>
      <c r="E626" s="241" t="s">
        <v>1</v>
      </c>
      <c r="F626" s="242" t="s">
        <v>1822</v>
      </c>
      <c r="G626" s="239"/>
      <c r="H626" s="243">
        <v>218.75999999999999</v>
      </c>
      <c r="I626" s="244"/>
      <c r="J626" s="239"/>
      <c r="K626" s="239"/>
      <c r="L626" s="245"/>
      <c r="M626" s="246"/>
      <c r="N626" s="247"/>
      <c r="O626" s="247"/>
      <c r="P626" s="247"/>
      <c r="Q626" s="247"/>
      <c r="R626" s="247"/>
      <c r="S626" s="247"/>
      <c r="T626" s="24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9" t="s">
        <v>162</v>
      </c>
      <c r="AU626" s="249" t="s">
        <v>88</v>
      </c>
      <c r="AV626" s="13" t="s">
        <v>88</v>
      </c>
      <c r="AW626" s="13" t="s">
        <v>33</v>
      </c>
      <c r="AX626" s="13" t="s">
        <v>78</v>
      </c>
      <c r="AY626" s="249" t="s">
        <v>153</v>
      </c>
    </row>
    <row r="627" s="2" customFormat="1" ht="16.5" customHeight="1">
      <c r="A627" s="37"/>
      <c r="B627" s="38"/>
      <c r="C627" s="225" t="s">
        <v>1179</v>
      </c>
      <c r="D627" s="225" t="s">
        <v>155</v>
      </c>
      <c r="E627" s="226" t="s">
        <v>1188</v>
      </c>
      <c r="F627" s="227" t="s">
        <v>1189</v>
      </c>
      <c r="G627" s="228" t="s">
        <v>583</v>
      </c>
      <c r="H627" s="229">
        <v>136</v>
      </c>
      <c r="I627" s="230"/>
      <c r="J627" s="231">
        <f>ROUND(I627*H627,0)</f>
        <v>0</v>
      </c>
      <c r="K627" s="227" t="s">
        <v>159</v>
      </c>
      <c r="L627" s="43"/>
      <c r="M627" s="232" t="s">
        <v>1</v>
      </c>
      <c r="N627" s="233" t="s">
        <v>44</v>
      </c>
      <c r="O627" s="90"/>
      <c r="P627" s="234">
        <f>O627*H627</f>
        <v>0</v>
      </c>
      <c r="Q627" s="234">
        <v>0.00021000000000000001</v>
      </c>
      <c r="R627" s="234">
        <f>Q627*H627</f>
        <v>0.028560000000000002</v>
      </c>
      <c r="S627" s="234">
        <v>0</v>
      </c>
      <c r="T627" s="235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36" t="s">
        <v>231</v>
      </c>
      <c r="AT627" s="236" t="s">
        <v>155</v>
      </c>
      <c r="AU627" s="236" t="s">
        <v>88</v>
      </c>
      <c r="AY627" s="16" t="s">
        <v>153</v>
      </c>
      <c r="BE627" s="237">
        <f>IF(N627="základní",J627,0)</f>
        <v>0</v>
      </c>
      <c r="BF627" s="237">
        <f>IF(N627="snížená",J627,0)</f>
        <v>0</v>
      </c>
      <c r="BG627" s="237">
        <f>IF(N627="zákl. přenesená",J627,0)</f>
        <v>0</v>
      </c>
      <c r="BH627" s="237">
        <f>IF(N627="sníž. přenesená",J627,0)</f>
        <v>0</v>
      </c>
      <c r="BI627" s="237">
        <f>IF(N627="nulová",J627,0)</f>
        <v>0</v>
      </c>
      <c r="BJ627" s="16" t="s">
        <v>88</v>
      </c>
      <c r="BK627" s="237">
        <f>ROUND(I627*H627,0)</f>
        <v>0</v>
      </c>
      <c r="BL627" s="16" t="s">
        <v>231</v>
      </c>
      <c r="BM627" s="236" t="s">
        <v>1834</v>
      </c>
    </row>
    <row r="628" s="13" customFormat="1">
      <c r="A628" s="13"/>
      <c r="B628" s="238"/>
      <c r="C628" s="239"/>
      <c r="D628" s="240" t="s">
        <v>162</v>
      </c>
      <c r="E628" s="241" t="s">
        <v>1</v>
      </c>
      <c r="F628" s="242" t="s">
        <v>1835</v>
      </c>
      <c r="G628" s="239"/>
      <c r="H628" s="243">
        <v>136</v>
      </c>
      <c r="I628" s="244"/>
      <c r="J628" s="239"/>
      <c r="K628" s="239"/>
      <c r="L628" s="245"/>
      <c r="M628" s="246"/>
      <c r="N628" s="247"/>
      <c r="O628" s="247"/>
      <c r="P628" s="247"/>
      <c r="Q628" s="247"/>
      <c r="R628" s="247"/>
      <c r="S628" s="247"/>
      <c r="T628" s="24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9" t="s">
        <v>162</v>
      </c>
      <c r="AU628" s="249" t="s">
        <v>88</v>
      </c>
      <c r="AV628" s="13" t="s">
        <v>88</v>
      </c>
      <c r="AW628" s="13" t="s">
        <v>33</v>
      </c>
      <c r="AX628" s="13" t="s">
        <v>78</v>
      </c>
      <c r="AY628" s="249" t="s">
        <v>153</v>
      </c>
    </row>
    <row r="629" s="2" customFormat="1" ht="16.5" customHeight="1">
      <c r="A629" s="37"/>
      <c r="B629" s="38"/>
      <c r="C629" s="225" t="s">
        <v>1183</v>
      </c>
      <c r="D629" s="225" t="s">
        <v>155</v>
      </c>
      <c r="E629" s="226" t="s">
        <v>1193</v>
      </c>
      <c r="F629" s="227" t="s">
        <v>1194</v>
      </c>
      <c r="G629" s="228" t="s">
        <v>583</v>
      </c>
      <c r="H629" s="229">
        <v>68</v>
      </c>
      <c r="I629" s="230"/>
      <c r="J629" s="231">
        <f>ROUND(I629*H629,0)</f>
        <v>0</v>
      </c>
      <c r="K629" s="227" t="s">
        <v>159</v>
      </c>
      <c r="L629" s="43"/>
      <c r="M629" s="232" t="s">
        <v>1</v>
      </c>
      <c r="N629" s="233" t="s">
        <v>44</v>
      </c>
      <c r="O629" s="90"/>
      <c r="P629" s="234">
        <f>O629*H629</f>
        <v>0</v>
      </c>
      <c r="Q629" s="234">
        <v>0.00020000000000000001</v>
      </c>
      <c r="R629" s="234">
        <f>Q629*H629</f>
        <v>0.013600000000000001</v>
      </c>
      <c r="S629" s="234">
        <v>0</v>
      </c>
      <c r="T629" s="235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236" t="s">
        <v>231</v>
      </c>
      <c r="AT629" s="236" t="s">
        <v>155</v>
      </c>
      <c r="AU629" s="236" t="s">
        <v>88</v>
      </c>
      <c r="AY629" s="16" t="s">
        <v>153</v>
      </c>
      <c r="BE629" s="237">
        <f>IF(N629="základní",J629,0)</f>
        <v>0</v>
      </c>
      <c r="BF629" s="237">
        <f>IF(N629="snížená",J629,0)</f>
        <v>0</v>
      </c>
      <c r="BG629" s="237">
        <f>IF(N629="zákl. přenesená",J629,0)</f>
        <v>0</v>
      </c>
      <c r="BH629" s="237">
        <f>IF(N629="sníž. přenesená",J629,0)</f>
        <v>0</v>
      </c>
      <c r="BI629" s="237">
        <f>IF(N629="nulová",J629,0)</f>
        <v>0</v>
      </c>
      <c r="BJ629" s="16" t="s">
        <v>88</v>
      </c>
      <c r="BK629" s="237">
        <f>ROUND(I629*H629,0)</f>
        <v>0</v>
      </c>
      <c r="BL629" s="16" t="s">
        <v>231</v>
      </c>
      <c r="BM629" s="236" t="s">
        <v>1836</v>
      </c>
    </row>
    <row r="630" s="13" customFormat="1">
      <c r="A630" s="13"/>
      <c r="B630" s="238"/>
      <c r="C630" s="239"/>
      <c r="D630" s="240" t="s">
        <v>162</v>
      </c>
      <c r="E630" s="241" t="s">
        <v>1</v>
      </c>
      <c r="F630" s="242" t="s">
        <v>1837</v>
      </c>
      <c r="G630" s="239"/>
      <c r="H630" s="243">
        <v>68</v>
      </c>
      <c r="I630" s="244"/>
      <c r="J630" s="239"/>
      <c r="K630" s="239"/>
      <c r="L630" s="245"/>
      <c r="M630" s="246"/>
      <c r="N630" s="247"/>
      <c r="O630" s="247"/>
      <c r="P630" s="247"/>
      <c r="Q630" s="247"/>
      <c r="R630" s="247"/>
      <c r="S630" s="247"/>
      <c r="T630" s="24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9" t="s">
        <v>162</v>
      </c>
      <c r="AU630" s="249" t="s">
        <v>88</v>
      </c>
      <c r="AV630" s="13" t="s">
        <v>88</v>
      </c>
      <c r="AW630" s="13" t="s">
        <v>33</v>
      </c>
      <c r="AX630" s="13" t="s">
        <v>78</v>
      </c>
      <c r="AY630" s="249" t="s">
        <v>153</v>
      </c>
    </row>
    <row r="631" s="2" customFormat="1" ht="16.5" customHeight="1">
      <c r="A631" s="37"/>
      <c r="B631" s="38"/>
      <c r="C631" s="225" t="s">
        <v>1187</v>
      </c>
      <c r="D631" s="225" t="s">
        <v>155</v>
      </c>
      <c r="E631" s="226" t="s">
        <v>1198</v>
      </c>
      <c r="F631" s="227" t="s">
        <v>1199</v>
      </c>
      <c r="G631" s="228" t="s">
        <v>352</v>
      </c>
      <c r="H631" s="229">
        <v>218.75999999999999</v>
      </c>
      <c r="I631" s="230"/>
      <c r="J631" s="231">
        <f>ROUND(I631*H631,0)</f>
        <v>0</v>
      </c>
      <c r="K631" s="227" t="s">
        <v>159</v>
      </c>
      <c r="L631" s="43"/>
      <c r="M631" s="232" t="s">
        <v>1</v>
      </c>
      <c r="N631" s="233" t="s">
        <v>44</v>
      </c>
      <c r="O631" s="90"/>
      <c r="P631" s="234">
        <f>O631*H631</f>
        <v>0</v>
      </c>
      <c r="Q631" s="234">
        <v>0.00032000000000000003</v>
      </c>
      <c r="R631" s="234">
        <f>Q631*H631</f>
        <v>0.070003200000000002</v>
      </c>
      <c r="S631" s="234">
        <v>0</v>
      </c>
      <c r="T631" s="235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236" t="s">
        <v>231</v>
      </c>
      <c r="AT631" s="236" t="s">
        <v>155</v>
      </c>
      <c r="AU631" s="236" t="s">
        <v>88</v>
      </c>
      <c r="AY631" s="16" t="s">
        <v>153</v>
      </c>
      <c r="BE631" s="237">
        <f>IF(N631="základní",J631,0)</f>
        <v>0</v>
      </c>
      <c r="BF631" s="237">
        <f>IF(N631="snížená",J631,0)</f>
        <v>0</v>
      </c>
      <c r="BG631" s="237">
        <f>IF(N631="zákl. přenesená",J631,0)</f>
        <v>0</v>
      </c>
      <c r="BH631" s="237">
        <f>IF(N631="sníž. přenesená",J631,0)</f>
        <v>0</v>
      </c>
      <c r="BI631" s="237">
        <f>IF(N631="nulová",J631,0)</f>
        <v>0</v>
      </c>
      <c r="BJ631" s="16" t="s">
        <v>88</v>
      </c>
      <c r="BK631" s="237">
        <f>ROUND(I631*H631,0)</f>
        <v>0</v>
      </c>
      <c r="BL631" s="16" t="s">
        <v>231</v>
      </c>
      <c r="BM631" s="236" t="s">
        <v>1838</v>
      </c>
    </row>
    <row r="632" s="13" customFormat="1">
      <c r="A632" s="13"/>
      <c r="B632" s="238"/>
      <c r="C632" s="239"/>
      <c r="D632" s="240" t="s">
        <v>162</v>
      </c>
      <c r="E632" s="241" t="s">
        <v>1</v>
      </c>
      <c r="F632" s="242" t="s">
        <v>1822</v>
      </c>
      <c r="G632" s="239"/>
      <c r="H632" s="243">
        <v>218.75999999999999</v>
      </c>
      <c r="I632" s="244"/>
      <c r="J632" s="239"/>
      <c r="K632" s="239"/>
      <c r="L632" s="245"/>
      <c r="M632" s="246"/>
      <c r="N632" s="247"/>
      <c r="O632" s="247"/>
      <c r="P632" s="247"/>
      <c r="Q632" s="247"/>
      <c r="R632" s="247"/>
      <c r="S632" s="247"/>
      <c r="T632" s="24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9" t="s">
        <v>162</v>
      </c>
      <c r="AU632" s="249" t="s">
        <v>88</v>
      </c>
      <c r="AV632" s="13" t="s">
        <v>88</v>
      </c>
      <c r="AW632" s="13" t="s">
        <v>33</v>
      </c>
      <c r="AX632" s="13" t="s">
        <v>78</v>
      </c>
      <c r="AY632" s="249" t="s">
        <v>153</v>
      </c>
    </row>
    <row r="633" s="2" customFormat="1" ht="24.15" customHeight="1">
      <c r="A633" s="37"/>
      <c r="B633" s="38"/>
      <c r="C633" s="225" t="s">
        <v>1192</v>
      </c>
      <c r="D633" s="225" t="s">
        <v>155</v>
      </c>
      <c r="E633" s="226" t="s">
        <v>1202</v>
      </c>
      <c r="F633" s="227" t="s">
        <v>1203</v>
      </c>
      <c r="G633" s="228" t="s">
        <v>352</v>
      </c>
      <c r="H633" s="229">
        <v>118.8</v>
      </c>
      <c r="I633" s="230"/>
      <c r="J633" s="231">
        <f>ROUND(I633*H633,0)</f>
        <v>0</v>
      </c>
      <c r="K633" s="227" t="s">
        <v>159</v>
      </c>
      <c r="L633" s="43"/>
      <c r="M633" s="232" t="s">
        <v>1</v>
      </c>
      <c r="N633" s="233" t="s">
        <v>44</v>
      </c>
      <c r="O633" s="90"/>
      <c r="P633" s="234">
        <f>O633*H633</f>
        <v>0</v>
      </c>
      <c r="Q633" s="234">
        <v>0.00033</v>
      </c>
      <c r="R633" s="234">
        <f>Q633*H633</f>
        <v>0.039203999999999996</v>
      </c>
      <c r="S633" s="234">
        <v>0</v>
      </c>
      <c r="T633" s="235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36" t="s">
        <v>231</v>
      </c>
      <c r="AT633" s="236" t="s">
        <v>155</v>
      </c>
      <c r="AU633" s="236" t="s">
        <v>88</v>
      </c>
      <c r="AY633" s="16" t="s">
        <v>153</v>
      </c>
      <c r="BE633" s="237">
        <f>IF(N633="základní",J633,0)</f>
        <v>0</v>
      </c>
      <c r="BF633" s="237">
        <f>IF(N633="snížená",J633,0)</f>
        <v>0</v>
      </c>
      <c r="BG633" s="237">
        <f>IF(N633="zákl. přenesená",J633,0)</f>
        <v>0</v>
      </c>
      <c r="BH633" s="237">
        <f>IF(N633="sníž. přenesená",J633,0)</f>
        <v>0</v>
      </c>
      <c r="BI633" s="237">
        <f>IF(N633="nulová",J633,0)</f>
        <v>0</v>
      </c>
      <c r="BJ633" s="16" t="s">
        <v>88</v>
      </c>
      <c r="BK633" s="237">
        <f>ROUND(I633*H633,0)</f>
        <v>0</v>
      </c>
      <c r="BL633" s="16" t="s">
        <v>231</v>
      </c>
      <c r="BM633" s="236" t="s">
        <v>1839</v>
      </c>
    </row>
    <row r="634" s="13" customFormat="1">
      <c r="A634" s="13"/>
      <c r="B634" s="238"/>
      <c r="C634" s="239"/>
      <c r="D634" s="240" t="s">
        <v>162</v>
      </c>
      <c r="E634" s="241" t="s">
        <v>1</v>
      </c>
      <c r="F634" s="242" t="s">
        <v>1818</v>
      </c>
      <c r="G634" s="239"/>
      <c r="H634" s="243">
        <v>118.8</v>
      </c>
      <c r="I634" s="244"/>
      <c r="J634" s="239"/>
      <c r="K634" s="239"/>
      <c r="L634" s="245"/>
      <c r="M634" s="246"/>
      <c r="N634" s="247"/>
      <c r="O634" s="247"/>
      <c r="P634" s="247"/>
      <c r="Q634" s="247"/>
      <c r="R634" s="247"/>
      <c r="S634" s="247"/>
      <c r="T634" s="24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9" t="s">
        <v>162</v>
      </c>
      <c r="AU634" s="249" t="s">
        <v>88</v>
      </c>
      <c r="AV634" s="13" t="s">
        <v>88</v>
      </c>
      <c r="AW634" s="13" t="s">
        <v>33</v>
      </c>
      <c r="AX634" s="13" t="s">
        <v>78</v>
      </c>
      <c r="AY634" s="249" t="s">
        <v>153</v>
      </c>
    </row>
    <row r="635" s="2" customFormat="1" ht="24.15" customHeight="1">
      <c r="A635" s="37"/>
      <c r="B635" s="38"/>
      <c r="C635" s="225" t="s">
        <v>1197</v>
      </c>
      <c r="D635" s="225" t="s">
        <v>155</v>
      </c>
      <c r="E635" s="226" t="s">
        <v>1840</v>
      </c>
      <c r="F635" s="227" t="s">
        <v>1841</v>
      </c>
      <c r="G635" s="228" t="s">
        <v>183</v>
      </c>
      <c r="H635" s="229">
        <v>6.6479999999999997</v>
      </c>
      <c r="I635" s="230"/>
      <c r="J635" s="231">
        <f>ROUND(I635*H635,0)</f>
        <v>0</v>
      </c>
      <c r="K635" s="227" t="s">
        <v>159</v>
      </c>
      <c r="L635" s="43"/>
      <c r="M635" s="232" t="s">
        <v>1</v>
      </c>
      <c r="N635" s="233" t="s">
        <v>44</v>
      </c>
      <c r="O635" s="90"/>
      <c r="P635" s="234">
        <f>O635*H635</f>
        <v>0</v>
      </c>
      <c r="Q635" s="234">
        <v>0</v>
      </c>
      <c r="R635" s="234">
        <f>Q635*H635</f>
        <v>0</v>
      </c>
      <c r="S635" s="234">
        <v>0</v>
      </c>
      <c r="T635" s="235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236" t="s">
        <v>231</v>
      </c>
      <c r="AT635" s="236" t="s">
        <v>155</v>
      </c>
      <c r="AU635" s="236" t="s">
        <v>88</v>
      </c>
      <c r="AY635" s="16" t="s">
        <v>153</v>
      </c>
      <c r="BE635" s="237">
        <f>IF(N635="základní",J635,0)</f>
        <v>0</v>
      </c>
      <c r="BF635" s="237">
        <f>IF(N635="snížená",J635,0)</f>
        <v>0</v>
      </c>
      <c r="BG635" s="237">
        <f>IF(N635="zákl. přenesená",J635,0)</f>
        <v>0</v>
      </c>
      <c r="BH635" s="237">
        <f>IF(N635="sníž. přenesená",J635,0)</f>
        <v>0</v>
      </c>
      <c r="BI635" s="237">
        <f>IF(N635="nulová",J635,0)</f>
        <v>0</v>
      </c>
      <c r="BJ635" s="16" t="s">
        <v>88</v>
      </c>
      <c r="BK635" s="237">
        <f>ROUND(I635*H635,0)</f>
        <v>0</v>
      </c>
      <c r="BL635" s="16" t="s">
        <v>231</v>
      </c>
      <c r="BM635" s="236" t="s">
        <v>1842</v>
      </c>
    </row>
    <row r="636" s="12" customFormat="1" ht="22.8" customHeight="1">
      <c r="A636" s="12"/>
      <c r="B636" s="209"/>
      <c r="C636" s="210"/>
      <c r="D636" s="211" t="s">
        <v>77</v>
      </c>
      <c r="E636" s="223" t="s">
        <v>1209</v>
      </c>
      <c r="F636" s="223" t="s">
        <v>1210</v>
      </c>
      <c r="G636" s="210"/>
      <c r="H636" s="210"/>
      <c r="I636" s="213"/>
      <c r="J636" s="224">
        <f>BK636</f>
        <v>0</v>
      </c>
      <c r="K636" s="210"/>
      <c r="L636" s="215"/>
      <c r="M636" s="216"/>
      <c r="N636" s="217"/>
      <c r="O636" s="217"/>
      <c r="P636" s="218">
        <f>SUM(P637:P650)</f>
        <v>0</v>
      </c>
      <c r="Q636" s="217"/>
      <c r="R636" s="218">
        <f>SUM(R637:R650)</f>
        <v>0.58011720000000011</v>
      </c>
      <c r="S636" s="217"/>
      <c r="T636" s="219">
        <f>SUM(T637:T650)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20" t="s">
        <v>88</v>
      </c>
      <c r="AT636" s="221" t="s">
        <v>77</v>
      </c>
      <c r="AU636" s="221" t="s">
        <v>8</v>
      </c>
      <c r="AY636" s="220" t="s">
        <v>153</v>
      </c>
      <c r="BK636" s="222">
        <f>SUM(BK637:BK650)</f>
        <v>0</v>
      </c>
    </row>
    <row r="637" s="2" customFormat="1" ht="16.5" customHeight="1">
      <c r="A637" s="37"/>
      <c r="B637" s="38"/>
      <c r="C637" s="225" t="s">
        <v>1201</v>
      </c>
      <c r="D637" s="225" t="s">
        <v>155</v>
      </c>
      <c r="E637" s="226" t="s">
        <v>1212</v>
      </c>
      <c r="F637" s="227" t="s">
        <v>1213</v>
      </c>
      <c r="G637" s="228" t="s">
        <v>158</v>
      </c>
      <c r="H637" s="229">
        <v>17.16</v>
      </c>
      <c r="I637" s="230"/>
      <c r="J637" s="231">
        <f>ROUND(I637*H637,0)</f>
        <v>0</v>
      </c>
      <c r="K637" s="227" t="s">
        <v>159</v>
      </c>
      <c r="L637" s="43"/>
      <c r="M637" s="232" t="s">
        <v>1</v>
      </c>
      <c r="N637" s="233" t="s">
        <v>44</v>
      </c>
      <c r="O637" s="90"/>
      <c r="P637" s="234">
        <f>O637*H637</f>
        <v>0</v>
      </c>
      <c r="Q637" s="234">
        <v>0.00029999999999999997</v>
      </c>
      <c r="R637" s="234">
        <f>Q637*H637</f>
        <v>0.0051479999999999998</v>
      </c>
      <c r="S637" s="234">
        <v>0</v>
      </c>
      <c r="T637" s="235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236" t="s">
        <v>231</v>
      </c>
      <c r="AT637" s="236" t="s">
        <v>155</v>
      </c>
      <c r="AU637" s="236" t="s">
        <v>88</v>
      </c>
      <c r="AY637" s="16" t="s">
        <v>153</v>
      </c>
      <c r="BE637" s="237">
        <f>IF(N637="základní",J637,0)</f>
        <v>0</v>
      </c>
      <c r="BF637" s="237">
        <f>IF(N637="snížená",J637,0)</f>
        <v>0</v>
      </c>
      <c r="BG637" s="237">
        <f>IF(N637="zákl. přenesená",J637,0)</f>
        <v>0</v>
      </c>
      <c r="BH637" s="237">
        <f>IF(N637="sníž. přenesená",J637,0)</f>
        <v>0</v>
      </c>
      <c r="BI637" s="237">
        <f>IF(N637="nulová",J637,0)</f>
        <v>0</v>
      </c>
      <c r="BJ637" s="16" t="s">
        <v>88</v>
      </c>
      <c r="BK637" s="237">
        <f>ROUND(I637*H637,0)</f>
        <v>0</v>
      </c>
      <c r="BL637" s="16" t="s">
        <v>231</v>
      </c>
      <c r="BM637" s="236" t="s">
        <v>1843</v>
      </c>
    </row>
    <row r="638" s="13" customFormat="1">
      <c r="A638" s="13"/>
      <c r="B638" s="238"/>
      <c r="C638" s="239"/>
      <c r="D638" s="240" t="s">
        <v>162</v>
      </c>
      <c r="E638" s="241" t="s">
        <v>1</v>
      </c>
      <c r="F638" s="242" t="s">
        <v>1844</v>
      </c>
      <c r="G638" s="239"/>
      <c r="H638" s="243">
        <v>17.16</v>
      </c>
      <c r="I638" s="244"/>
      <c r="J638" s="239"/>
      <c r="K638" s="239"/>
      <c r="L638" s="245"/>
      <c r="M638" s="246"/>
      <c r="N638" s="247"/>
      <c r="O638" s="247"/>
      <c r="P638" s="247"/>
      <c r="Q638" s="247"/>
      <c r="R638" s="247"/>
      <c r="S638" s="247"/>
      <c r="T638" s="24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9" t="s">
        <v>162</v>
      </c>
      <c r="AU638" s="249" t="s">
        <v>88</v>
      </c>
      <c r="AV638" s="13" t="s">
        <v>88</v>
      </c>
      <c r="AW638" s="13" t="s">
        <v>33</v>
      </c>
      <c r="AX638" s="13" t="s">
        <v>78</v>
      </c>
      <c r="AY638" s="249" t="s">
        <v>153</v>
      </c>
    </row>
    <row r="639" s="2" customFormat="1" ht="16.5" customHeight="1">
      <c r="A639" s="37"/>
      <c r="B639" s="38"/>
      <c r="C639" s="225" t="s">
        <v>1205</v>
      </c>
      <c r="D639" s="225" t="s">
        <v>155</v>
      </c>
      <c r="E639" s="226" t="s">
        <v>1217</v>
      </c>
      <c r="F639" s="227" t="s">
        <v>1218</v>
      </c>
      <c r="G639" s="228" t="s">
        <v>158</v>
      </c>
      <c r="H639" s="229">
        <v>17.16</v>
      </c>
      <c r="I639" s="230"/>
      <c r="J639" s="231">
        <f>ROUND(I639*H639,0)</f>
        <v>0</v>
      </c>
      <c r="K639" s="227" t="s">
        <v>159</v>
      </c>
      <c r="L639" s="43"/>
      <c r="M639" s="232" t="s">
        <v>1</v>
      </c>
      <c r="N639" s="233" t="s">
        <v>44</v>
      </c>
      <c r="O639" s="90"/>
      <c r="P639" s="234">
        <f>O639*H639</f>
        <v>0</v>
      </c>
      <c r="Q639" s="234">
        <v>0.0044999999999999997</v>
      </c>
      <c r="R639" s="234">
        <f>Q639*H639</f>
        <v>0.077219999999999997</v>
      </c>
      <c r="S639" s="234">
        <v>0</v>
      </c>
      <c r="T639" s="235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236" t="s">
        <v>231</v>
      </c>
      <c r="AT639" s="236" t="s">
        <v>155</v>
      </c>
      <c r="AU639" s="236" t="s">
        <v>88</v>
      </c>
      <c r="AY639" s="16" t="s">
        <v>153</v>
      </c>
      <c r="BE639" s="237">
        <f>IF(N639="základní",J639,0)</f>
        <v>0</v>
      </c>
      <c r="BF639" s="237">
        <f>IF(N639="snížená",J639,0)</f>
        <v>0</v>
      </c>
      <c r="BG639" s="237">
        <f>IF(N639="zákl. přenesená",J639,0)</f>
        <v>0</v>
      </c>
      <c r="BH639" s="237">
        <f>IF(N639="sníž. přenesená",J639,0)</f>
        <v>0</v>
      </c>
      <c r="BI639" s="237">
        <f>IF(N639="nulová",J639,0)</f>
        <v>0</v>
      </c>
      <c r="BJ639" s="16" t="s">
        <v>88</v>
      </c>
      <c r="BK639" s="237">
        <f>ROUND(I639*H639,0)</f>
        <v>0</v>
      </c>
      <c r="BL639" s="16" t="s">
        <v>231</v>
      </c>
      <c r="BM639" s="236" t="s">
        <v>1845</v>
      </c>
    </row>
    <row r="640" s="2" customFormat="1" ht="24.15" customHeight="1">
      <c r="A640" s="37"/>
      <c r="B640" s="38"/>
      <c r="C640" s="225" t="s">
        <v>1211</v>
      </c>
      <c r="D640" s="225" t="s">
        <v>155</v>
      </c>
      <c r="E640" s="226" t="s">
        <v>1221</v>
      </c>
      <c r="F640" s="227" t="s">
        <v>1222</v>
      </c>
      <c r="G640" s="228" t="s">
        <v>158</v>
      </c>
      <c r="H640" s="229">
        <v>34.32</v>
      </c>
      <c r="I640" s="230"/>
      <c r="J640" s="231">
        <f>ROUND(I640*H640,0)</f>
        <v>0</v>
      </c>
      <c r="K640" s="227" t="s">
        <v>159</v>
      </c>
      <c r="L640" s="43"/>
      <c r="M640" s="232" t="s">
        <v>1</v>
      </c>
      <c r="N640" s="233" t="s">
        <v>44</v>
      </c>
      <c r="O640" s="90"/>
      <c r="P640" s="234">
        <f>O640*H640</f>
        <v>0</v>
      </c>
      <c r="Q640" s="234">
        <v>0.0014499999999999999</v>
      </c>
      <c r="R640" s="234">
        <f>Q640*H640</f>
        <v>0.049763999999999996</v>
      </c>
      <c r="S640" s="234">
        <v>0</v>
      </c>
      <c r="T640" s="235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236" t="s">
        <v>231</v>
      </c>
      <c r="AT640" s="236" t="s">
        <v>155</v>
      </c>
      <c r="AU640" s="236" t="s">
        <v>88</v>
      </c>
      <c r="AY640" s="16" t="s">
        <v>153</v>
      </c>
      <c r="BE640" s="237">
        <f>IF(N640="základní",J640,0)</f>
        <v>0</v>
      </c>
      <c r="BF640" s="237">
        <f>IF(N640="snížená",J640,0)</f>
        <v>0</v>
      </c>
      <c r="BG640" s="237">
        <f>IF(N640="zákl. přenesená",J640,0)</f>
        <v>0</v>
      </c>
      <c r="BH640" s="237">
        <f>IF(N640="sníž. přenesená",J640,0)</f>
        <v>0</v>
      </c>
      <c r="BI640" s="237">
        <f>IF(N640="nulová",J640,0)</f>
        <v>0</v>
      </c>
      <c r="BJ640" s="16" t="s">
        <v>88</v>
      </c>
      <c r="BK640" s="237">
        <f>ROUND(I640*H640,0)</f>
        <v>0</v>
      </c>
      <c r="BL640" s="16" t="s">
        <v>231</v>
      </c>
      <c r="BM640" s="236" t="s">
        <v>1846</v>
      </c>
    </row>
    <row r="641" s="13" customFormat="1">
      <c r="A641" s="13"/>
      <c r="B641" s="238"/>
      <c r="C641" s="239"/>
      <c r="D641" s="240" t="s">
        <v>162</v>
      </c>
      <c r="E641" s="241" t="s">
        <v>1</v>
      </c>
      <c r="F641" s="242" t="s">
        <v>1224</v>
      </c>
      <c r="G641" s="239"/>
      <c r="H641" s="243">
        <v>34.32</v>
      </c>
      <c r="I641" s="244"/>
      <c r="J641" s="239"/>
      <c r="K641" s="239"/>
      <c r="L641" s="245"/>
      <c r="M641" s="246"/>
      <c r="N641" s="247"/>
      <c r="O641" s="247"/>
      <c r="P641" s="247"/>
      <c r="Q641" s="247"/>
      <c r="R641" s="247"/>
      <c r="S641" s="247"/>
      <c r="T641" s="24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9" t="s">
        <v>162</v>
      </c>
      <c r="AU641" s="249" t="s">
        <v>88</v>
      </c>
      <c r="AV641" s="13" t="s">
        <v>88</v>
      </c>
      <c r="AW641" s="13" t="s">
        <v>33</v>
      </c>
      <c r="AX641" s="13" t="s">
        <v>78</v>
      </c>
      <c r="AY641" s="249" t="s">
        <v>153</v>
      </c>
    </row>
    <row r="642" s="2" customFormat="1" ht="21.75" customHeight="1">
      <c r="A642" s="37"/>
      <c r="B642" s="38"/>
      <c r="C642" s="225" t="s">
        <v>1216</v>
      </c>
      <c r="D642" s="225" t="s">
        <v>155</v>
      </c>
      <c r="E642" s="226" t="s">
        <v>1226</v>
      </c>
      <c r="F642" s="227" t="s">
        <v>1227</v>
      </c>
      <c r="G642" s="228" t="s">
        <v>352</v>
      </c>
      <c r="H642" s="229">
        <v>10.4</v>
      </c>
      <c r="I642" s="230"/>
      <c r="J642" s="231">
        <f>ROUND(I642*H642,0)</f>
        <v>0</v>
      </c>
      <c r="K642" s="227" t="s">
        <v>159</v>
      </c>
      <c r="L642" s="43"/>
      <c r="M642" s="232" t="s">
        <v>1</v>
      </c>
      <c r="N642" s="233" t="s">
        <v>44</v>
      </c>
      <c r="O642" s="90"/>
      <c r="P642" s="234">
        <f>O642*H642</f>
        <v>0</v>
      </c>
      <c r="Q642" s="234">
        <v>0.00055000000000000003</v>
      </c>
      <c r="R642" s="234">
        <f>Q642*H642</f>
        <v>0.0057200000000000003</v>
      </c>
      <c r="S642" s="234">
        <v>0</v>
      </c>
      <c r="T642" s="235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36" t="s">
        <v>231</v>
      </c>
      <c r="AT642" s="236" t="s">
        <v>155</v>
      </c>
      <c r="AU642" s="236" t="s">
        <v>88</v>
      </c>
      <c r="AY642" s="16" t="s">
        <v>153</v>
      </c>
      <c r="BE642" s="237">
        <f>IF(N642="základní",J642,0)</f>
        <v>0</v>
      </c>
      <c r="BF642" s="237">
        <f>IF(N642="snížená",J642,0)</f>
        <v>0</v>
      </c>
      <c r="BG642" s="237">
        <f>IF(N642="zákl. přenesená",J642,0)</f>
        <v>0</v>
      </c>
      <c r="BH642" s="237">
        <f>IF(N642="sníž. přenesená",J642,0)</f>
        <v>0</v>
      </c>
      <c r="BI642" s="237">
        <f>IF(N642="nulová",J642,0)</f>
        <v>0</v>
      </c>
      <c r="BJ642" s="16" t="s">
        <v>88</v>
      </c>
      <c r="BK642" s="237">
        <f>ROUND(I642*H642,0)</f>
        <v>0</v>
      </c>
      <c r="BL642" s="16" t="s">
        <v>231</v>
      </c>
      <c r="BM642" s="236" t="s">
        <v>1847</v>
      </c>
    </row>
    <row r="643" s="13" customFormat="1">
      <c r="A643" s="13"/>
      <c r="B643" s="238"/>
      <c r="C643" s="239"/>
      <c r="D643" s="240" t="s">
        <v>162</v>
      </c>
      <c r="E643" s="241" t="s">
        <v>1</v>
      </c>
      <c r="F643" s="242" t="s">
        <v>1229</v>
      </c>
      <c r="G643" s="239"/>
      <c r="H643" s="243">
        <v>10.4</v>
      </c>
      <c r="I643" s="244"/>
      <c r="J643" s="239"/>
      <c r="K643" s="239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162</v>
      </c>
      <c r="AU643" s="249" t="s">
        <v>88</v>
      </c>
      <c r="AV643" s="13" t="s">
        <v>88</v>
      </c>
      <c r="AW643" s="13" t="s">
        <v>33</v>
      </c>
      <c r="AX643" s="13" t="s">
        <v>78</v>
      </c>
      <c r="AY643" s="249" t="s">
        <v>153</v>
      </c>
    </row>
    <row r="644" s="2" customFormat="1" ht="21.75" customHeight="1">
      <c r="A644" s="37"/>
      <c r="B644" s="38"/>
      <c r="C644" s="225" t="s">
        <v>1220</v>
      </c>
      <c r="D644" s="225" t="s">
        <v>155</v>
      </c>
      <c r="E644" s="226" t="s">
        <v>1231</v>
      </c>
      <c r="F644" s="227" t="s">
        <v>1232</v>
      </c>
      <c r="G644" s="228" t="s">
        <v>352</v>
      </c>
      <c r="H644" s="229">
        <v>10.4</v>
      </c>
      <c r="I644" s="230"/>
      <c r="J644" s="231">
        <f>ROUND(I644*H644,0)</f>
        <v>0</v>
      </c>
      <c r="K644" s="227" t="s">
        <v>159</v>
      </c>
      <c r="L644" s="43"/>
      <c r="M644" s="232" t="s">
        <v>1</v>
      </c>
      <c r="N644" s="233" t="s">
        <v>44</v>
      </c>
      <c r="O644" s="90"/>
      <c r="P644" s="234">
        <f>O644*H644</f>
        <v>0</v>
      </c>
      <c r="Q644" s="234">
        <v>0.00050000000000000001</v>
      </c>
      <c r="R644" s="234">
        <f>Q644*H644</f>
        <v>0.0052000000000000006</v>
      </c>
      <c r="S644" s="234">
        <v>0</v>
      </c>
      <c r="T644" s="235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236" t="s">
        <v>231</v>
      </c>
      <c r="AT644" s="236" t="s">
        <v>155</v>
      </c>
      <c r="AU644" s="236" t="s">
        <v>88</v>
      </c>
      <c r="AY644" s="16" t="s">
        <v>153</v>
      </c>
      <c r="BE644" s="237">
        <f>IF(N644="základní",J644,0)</f>
        <v>0</v>
      </c>
      <c r="BF644" s="237">
        <f>IF(N644="snížená",J644,0)</f>
        <v>0</v>
      </c>
      <c r="BG644" s="237">
        <f>IF(N644="zákl. přenesená",J644,0)</f>
        <v>0</v>
      </c>
      <c r="BH644" s="237">
        <f>IF(N644="sníž. přenesená",J644,0)</f>
        <v>0</v>
      </c>
      <c r="BI644" s="237">
        <f>IF(N644="nulová",J644,0)</f>
        <v>0</v>
      </c>
      <c r="BJ644" s="16" t="s">
        <v>88</v>
      </c>
      <c r="BK644" s="237">
        <f>ROUND(I644*H644,0)</f>
        <v>0</v>
      </c>
      <c r="BL644" s="16" t="s">
        <v>231</v>
      </c>
      <c r="BM644" s="236" t="s">
        <v>1848</v>
      </c>
    </row>
    <row r="645" s="13" customFormat="1">
      <c r="A645" s="13"/>
      <c r="B645" s="238"/>
      <c r="C645" s="239"/>
      <c r="D645" s="240" t="s">
        <v>162</v>
      </c>
      <c r="E645" s="241" t="s">
        <v>1</v>
      </c>
      <c r="F645" s="242" t="s">
        <v>1229</v>
      </c>
      <c r="G645" s="239"/>
      <c r="H645" s="243">
        <v>10.4</v>
      </c>
      <c r="I645" s="244"/>
      <c r="J645" s="239"/>
      <c r="K645" s="239"/>
      <c r="L645" s="245"/>
      <c r="M645" s="246"/>
      <c r="N645" s="247"/>
      <c r="O645" s="247"/>
      <c r="P645" s="247"/>
      <c r="Q645" s="247"/>
      <c r="R645" s="247"/>
      <c r="S645" s="247"/>
      <c r="T645" s="24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9" t="s">
        <v>162</v>
      </c>
      <c r="AU645" s="249" t="s">
        <v>88</v>
      </c>
      <c r="AV645" s="13" t="s">
        <v>88</v>
      </c>
      <c r="AW645" s="13" t="s">
        <v>33</v>
      </c>
      <c r="AX645" s="13" t="s">
        <v>78</v>
      </c>
      <c r="AY645" s="249" t="s">
        <v>153</v>
      </c>
    </row>
    <row r="646" s="2" customFormat="1" ht="33" customHeight="1">
      <c r="A646" s="37"/>
      <c r="B646" s="38"/>
      <c r="C646" s="225" t="s">
        <v>1225</v>
      </c>
      <c r="D646" s="225" t="s">
        <v>155</v>
      </c>
      <c r="E646" s="226" t="s">
        <v>1235</v>
      </c>
      <c r="F646" s="227" t="s">
        <v>1236</v>
      </c>
      <c r="G646" s="228" t="s">
        <v>158</v>
      </c>
      <c r="H646" s="229">
        <v>17.16</v>
      </c>
      <c r="I646" s="230"/>
      <c r="J646" s="231">
        <f>ROUND(I646*H646,0)</f>
        <v>0</v>
      </c>
      <c r="K646" s="227" t="s">
        <v>159</v>
      </c>
      <c r="L646" s="43"/>
      <c r="M646" s="232" t="s">
        <v>1</v>
      </c>
      <c r="N646" s="233" t="s">
        <v>44</v>
      </c>
      <c r="O646" s="90"/>
      <c r="P646" s="234">
        <f>O646*H646</f>
        <v>0</v>
      </c>
      <c r="Q646" s="234">
        <v>0.0060000000000000001</v>
      </c>
      <c r="R646" s="234">
        <f>Q646*H646</f>
        <v>0.10296000000000001</v>
      </c>
      <c r="S646" s="234">
        <v>0</v>
      </c>
      <c r="T646" s="235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236" t="s">
        <v>231</v>
      </c>
      <c r="AT646" s="236" t="s">
        <v>155</v>
      </c>
      <c r="AU646" s="236" t="s">
        <v>88</v>
      </c>
      <c r="AY646" s="16" t="s">
        <v>153</v>
      </c>
      <c r="BE646" s="237">
        <f>IF(N646="základní",J646,0)</f>
        <v>0</v>
      </c>
      <c r="BF646" s="237">
        <f>IF(N646="snížená",J646,0)</f>
        <v>0</v>
      </c>
      <c r="BG646" s="237">
        <f>IF(N646="zákl. přenesená",J646,0)</f>
        <v>0</v>
      </c>
      <c r="BH646" s="237">
        <f>IF(N646="sníž. přenesená",J646,0)</f>
        <v>0</v>
      </c>
      <c r="BI646" s="237">
        <f>IF(N646="nulová",J646,0)</f>
        <v>0</v>
      </c>
      <c r="BJ646" s="16" t="s">
        <v>88</v>
      </c>
      <c r="BK646" s="237">
        <f>ROUND(I646*H646,0)</f>
        <v>0</v>
      </c>
      <c r="BL646" s="16" t="s">
        <v>231</v>
      </c>
      <c r="BM646" s="236" t="s">
        <v>1849</v>
      </c>
    </row>
    <row r="647" s="2" customFormat="1" ht="24.15" customHeight="1">
      <c r="A647" s="37"/>
      <c r="B647" s="38"/>
      <c r="C647" s="250" t="s">
        <v>1230</v>
      </c>
      <c r="D647" s="250" t="s">
        <v>232</v>
      </c>
      <c r="E647" s="251" t="s">
        <v>1239</v>
      </c>
      <c r="F647" s="252" t="s">
        <v>1240</v>
      </c>
      <c r="G647" s="253" t="s">
        <v>158</v>
      </c>
      <c r="H647" s="254">
        <v>18.876000000000001</v>
      </c>
      <c r="I647" s="255"/>
      <c r="J647" s="256">
        <f>ROUND(I647*H647,0)</f>
        <v>0</v>
      </c>
      <c r="K647" s="252" t="s">
        <v>159</v>
      </c>
      <c r="L647" s="257"/>
      <c r="M647" s="258" t="s">
        <v>1</v>
      </c>
      <c r="N647" s="259" t="s">
        <v>44</v>
      </c>
      <c r="O647" s="90"/>
      <c r="P647" s="234">
        <f>O647*H647</f>
        <v>0</v>
      </c>
      <c r="Q647" s="234">
        <v>0.0177</v>
      </c>
      <c r="R647" s="234">
        <f>Q647*H647</f>
        <v>0.33410520000000005</v>
      </c>
      <c r="S647" s="234">
        <v>0</v>
      </c>
      <c r="T647" s="235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236" t="s">
        <v>319</v>
      </c>
      <c r="AT647" s="236" t="s">
        <v>232</v>
      </c>
      <c r="AU647" s="236" t="s">
        <v>88</v>
      </c>
      <c r="AY647" s="16" t="s">
        <v>153</v>
      </c>
      <c r="BE647" s="237">
        <f>IF(N647="základní",J647,0)</f>
        <v>0</v>
      </c>
      <c r="BF647" s="237">
        <f>IF(N647="snížená",J647,0)</f>
        <v>0</v>
      </c>
      <c r="BG647" s="237">
        <f>IF(N647="zákl. přenesená",J647,0)</f>
        <v>0</v>
      </c>
      <c r="BH647" s="237">
        <f>IF(N647="sníž. přenesená",J647,0)</f>
        <v>0</v>
      </c>
      <c r="BI647" s="237">
        <f>IF(N647="nulová",J647,0)</f>
        <v>0</v>
      </c>
      <c r="BJ647" s="16" t="s">
        <v>88</v>
      </c>
      <c r="BK647" s="237">
        <f>ROUND(I647*H647,0)</f>
        <v>0</v>
      </c>
      <c r="BL647" s="16" t="s">
        <v>231</v>
      </c>
      <c r="BM647" s="236" t="s">
        <v>1850</v>
      </c>
    </row>
    <row r="648" s="13" customFormat="1">
      <c r="A648" s="13"/>
      <c r="B648" s="238"/>
      <c r="C648" s="239"/>
      <c r="D648" s="240" t="s">
        <v>162</v>
      </c>
      <c r="E648" s="241" t="s">
        <v>1</v>
      </c>
      <c r="F648" s="242" t="s">
        <v>1242</v>
      </c>
      <c r="G648" s="239"/>
      <c r="H648" s="243">
        <v>18.876000000000001</v>
      </c>
      <c r="I648" s="244"/>
      <c r="J648" s="239"/>
      <c r="K648" s="239"/>
      <c r="L648" s="245"/>
      <c r="M648" s="246"/>
      <c r="N648" s="247"/>
      <c r="O648" s="247"/>
      <c r="P648" s="247"/>
      <c r="Q648" s="247"/>
      <c r="R648" s="247"/>
      <c r="S648" s="247"/>
      <c r="T648" s="24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9" t="s">
        <v>162</v>
      </c>
      <c r="AU648" s="249" t="s">
        <v>88</v>
      </c>
      <c r="AV648" s="13" t="s">
        <v>88</v>
      </c>
      <c r="AW648" s="13" t="s">
        <v>33</v>
      </c>
      <c r="AX648" s="13" t="s">
        <v>78</v>
      </c>
      <c r="AY648" s="249" t="s">
        <v>153</v>
      </c>
    </row>
    <row r="649" s="2" customFormat="1" ht="24.15" customHeight="1">
      <c r="A649" s="37"/>
      <c r="B649" s="38"/>
      <c r="C649" s="225" t="s">
        <v>1234</v>
      </c>
      <c r="D649" s="225" t="s">
        <v>155</v>
      </c>
      <c r="E649" s="226" t="s">
        <v>1244</v>
      </c>
      <c r="F649" s="227" t="s">
        <v>1245</v>
      </c>
      <c r="G649" s="228" t="s">
        <v>158</v>
      </c>
      <c r="H649" s="229">
        <v>17.16</v>
      </c>
      <c r="I649" s="230"/>
      <c r="J649" s="231">
        <f>ROUND(I649*H649,0)</f>
        <v>0</v>
      </c>
      <c r="K649" s="227" t="s">
        <v>159</v>
      </c>
      <c r="L649" s="43"/>
      <c r="M649" s="232" t="s">
        <v>1</v>
      </c>
      <c r="N649" s="233" t="s">
        <v>44</v>
      </c>
      <c r="O649" s="90"/>
      <c r="P649" s="234">
        <f>O649*H649</f>
        <v>0</v>
      </c>
      <c r="Q649" s="234">
        <v>0</v>
      </c>
      <c r="R649" s="234">
        <f>Q649*H649</f>
        <v>0</v>
      </c>
      <c r="S649" s="234">
        <v>0</v>
      </c>
      <c r="T649" s="235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236" t="s">
        <v>231</v>
      </c>
      <c r="AT649" s="236" t="s">
        <v>155</v>
      </c>
      <c r="AU649" s="236" t="s">
        <v>88</v>
      </c>
      <c r="AY649" s="16" t="s">
        <v>153</v>
      </c>
      <c r="BE649" s="237">
        <f>IF(N649="základní",J649,0)</f>
        <v>0</v>
      </c>
      <c r="BF649" s="237">
        <f>IF(N649="snížená",J649,0)</f>
        <v>0</v>
      </c>
      <c r="BG649" s="237">
        <f>IF(N649="zákl. přenesená",J649,0)</f>
        <v>0</v>
      </c>
      <c r="BH649" s="237">
        <f>IF(N649="sníž. přenesená",J649,0)</f>
        <v>0</v>
      </c>
      <c r="BI649" s="237">
        <f>IF(N649="nulová",J649,0)</f>
        <v>0</v>
      </c>
      <c r="BJ649" s="16" t="s">
        <v>88</v>
      </c>
      <c r="BK649" s="237">
        <f>ROUND(I649*H649,0)</f>
        <v>0</v>
      </c>
      <c r="BL649" s="16" t="s">
        <v>231</v>
      </c>
      <c r="BM649" s="236" t="s">
        <v>1851</v>
      </c>
    </row>
    <row r="650" s="2" customFormat="1" ht="24.15" customHeight="1">
      <c r="A650" s="37"/>
      <c r="B650" s="38"/>
      <c r="C650" s="225" t="s">
        <v>1238</v>
      </c>
      <c r="D650" s="225" t="s">
        <v>155</v>
      </c>
      <c r="E650" s="226" t="s">
        <v>1852</v>
      </c>
      <c r="F650" s="227" t="s">
        <v>1853</v>
      </c>
      <c r="G650" s="228" t="s">
        <v>183</v>
      </c>
      <c r="H650" s="229">
        <v>0.57999999999999996</v>
      </c>
      <c r="I650" s="230"/>
      <c r="J650" s="231">
        <f>ROUND(I650*H650,0)</f>
        <v>0</v>
      </c>
      <c r="K650" s="227" t="s">
        <v>159</v>
      </c>
      <c r="L650" s="43"/>
      <c r="M650" s="270" t="s">
        <v>1</v>
      </c>
      <c r="N650" s="271" t="s">
        <v>44</v>
      </c>
      <c r="O650" s="272"/>
      <c r="P650" s="273">
        <f>O650*H650</f>
        <v>0</v>
      </c>
      <c r="Q650" s="273">
        <v>0</v>
      </c>
      <c r="R650" s="273">
        <f>Q650*H650</f>
        <v>0</v>
      </c>
      <c r="S650" s="273">
        <v>0</v>
      </c>
      <c r="T650" s="274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36" t="s">
        <v>231</v>
      </c>
      <c r="AT650" s="236" t="s">
        <v>155</v>
      </c>
      <c r="AU650" s="236" t="s">
        <v>88</v>
      </c>
      <c r="AY650" s="16" t="s">
        <v>153</v>
      </c>
      <c r="BE650" s="237">
        <f>IF(N650="základní",J650,0)</f>
        <v>0</v>
      </c>
      <c r="BF650" s="237">
        <f>IF(N650="snížená",J650,0)</f>
        <v>0</v>
      </c>
      <c r="BG650" s="237">
        <f>IF(N650="zákl. přenesená",J650,0)</f>
        <v>0</v>
      </c>
      <c r="BH650" s="237">
        <f>IF(N650="sníž. přenesená",J650,0)</f>
        <v>0</v>
      </c>
      <c r="BI650" s="237">
        <f>IF(N650="nulová",J650,0)</f>
        <v>0</v>
      </c>
      <c r="BJ650" s="16" t="s">
        <v>88</v>
      </c>
      <c r="BK650" s="237">
        <f>ROUND(I650*H650,0)</f>
        <v>0</v>
      </c>
      <c r="BL650" s="16" t="s">
        <v>231</v>
      </c>
      <c r="BM650" s="236" t="s">
        <v>1854</v>
      </c>
    </row>
    <row r="651" s="2" customFormat="1" ht="6.96" customHeight="1">
      <c r="A651" s="37"/>
      <c r="B651" s="65"/>
      <c r="C651" s="66"/>
      <c r="D651" s="66"/>
      <c r="E651" s="66"/>
      <c r="F651" s="66"/>
      <c r="G651" s="66"/>
      <c r="H651" s="66"/>
      <c r="I651" s="66"/>
      <c r="J651" s="66"/>
      <c r="K651" s="66"/>
      <c r="L651" s="43"/>
      <c r="M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</row>
  </sheetData>
  <sheetProtection sheet="1" autoFilter="0" formatColumns="0" formatRows="0" objects="1" scenarios="1" spinCount="100000" saltValue="81unqDugHi0zKHa/QzAhaUFL81dQB6BVnL4dCzYdJYdoug4BrtmZm/SFYDC8wW8ZV4oRfy2LL+B6bIT4S8czjg==" hashValue="vdVpTBUvOM5pEB5Y63+5qRqTd061Q8l7l0axTvIgtAXDGD2HMkQOLEWOXxOMx8PJXIa3ZfXfyHumkL0lGqOzLA==" algorithmName="SHA-512" password="F695"/>
  <autoFilter ref="C135:K650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</v>
      </c>
    </row>
    <row r="4" s="1" customFormat="1" ht="24.96" customHeight="1">
      <c r="B4" s="19"/>
      <c r="D4" s="147" t="s">
        <v>108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Zateplení panelových domů Sušice II - 2.etapa</v>
      </c>
      <c r="F7" s="149"/>
      <c r="G7" s="149"/>
      <c r="H7" s="149"/>
      <c r="L7" s="19"/>
    </row>
    <row r="8" s="1" customFormat="1" ht="12" customHeight="1">
      <c r="B8" s="19"/>
      <c r="D8" s="149" t="s">
        <v>109</v>
      </c>
      <c r="L8" s="19"/>
    </row>
    <row r="9" s="2" customFormat="1" ht="16.5" customHeight="1">
      <c r="A9" s="37"/>
      <c r="B9" s="43"/>
      <c r="C9" s="37"/>
      <c r="D9" s="37"/>
      <c r="E9" s="150" t="s">
        <v>1419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1251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1855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22. 12. 2022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1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27</v>
      </c>
      <c r="F17" s="37"/>
      <c r="G17" s="37"/>
      <c r="H17" s="37"/>
      <c r="I17" s="149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32</v>
      </c>
      <c r="F23" s="37"/>
      <c r="G23" s="37"/>
      <c r="H23" s="37"/>
      <c r="I23" s="149" t="s">
        <v>28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35</v>
      </c>
      <c r="F26" s="37"/>
      <c r="G26" s="37"/>
      <c r="H26" s="37"/>
      <c r="I26" s="149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07.25" customHeight="1">
      <c r="A29" s="153"/>
      <c r="B29" s="154"/>
      <c r="C29" s="153"/>
      <c r="D29" s="153"/>
      <c r="E29" s="155" t="s">
        <v>111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38</v>
      </c>
      <c r="E32" s="37"/>
      <c r="F32" s="37"/>
      <c r="G32" s="37"/>
      <c r="H32" s="37"/>
      <c r="I32" s="37"/>
      <c r="J32" s="159">
        <f>ROUND(J125,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40</v>
      </c>
      <c r="G34" s="37"/>
      <c r="H34" s="37"/>
      <c r="I34" s="160" t="s">
        <v>39</v>
      </c>
      <c r="J34" s="160" t="s">
        <v>41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42</v>
      </c>
      <c r="E35" s="149" t="s">
        <v>43</v>
      </c>
      <c r="F35" s="162">
        <f>ROUND((SUM(BE125:BE180)),  0)</f>
        <v>0</v>
      </c>
      <c r="G35" s="37"/>
      <c r="H35" s="37"/>
      <c r="I35" s="163">
        <v>0.20999999999999999</v>
      </c>
      <c r="J35" s="162">
        <f>ROUND(((SUM(BE125:BE180))*I35),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44</v>
      </c>
      <c r="F36" s="162">
        <f>ROUND((SUM(BF125:BF180)),  0)</f>
        <v>0</v>
      </c>
      <c r="G36" s="37"/>
      <c r="H36" s="37"/>
      <c r="I36" s="163">
        <v>0.14999999999999999</v>
      </c>
      <c r="J36" s="162">
        <f>ROUND(((SUM(BF125:BF180))*I36),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ROUND((SUM(BG125:BG180)),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46</v>
      </c>
      <c r="F38" s="162">
        <f>ROUND((SUM(BH125:BH180)),  0)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47</v>
      </c>
      <c r="F39" s="162">
        <f>ROUND((SUM(BI125:BI180)),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48</v>
      </c>
      <c r="E41" s="166"/>
      <c r="F41" s="166"/>
      <c r="G41" s="167" t="s">
        <v>49</v>
      </c>
      <c r="H41" s="168" t="s">
        <v>50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Zateplení panelových domů Sušice II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1419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1251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 xml:space="preserve">021 - SO-02  Elektroinstalace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Sušice</v>
      </c>
      <c r="G91" s="39"/>
      <c r="H91" s="39"/>
      <c r="I91" s="31" t="s">
        <v>23</v>
      </c>
      <c r="J91" s="78" t="str">
        <f>IF(J14="","",J14)</f>
        <v>22. 12. 2022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Město Sušice</v>
      </c>
      <c r="G93" s="39"/>
      <c r="H93" s="39"/>
      <c r="I93" s="31" t="s">
        <v>31</v>
      </c>
      <c r="J93" s="35" t="str">
        <f>E23</f>
        <v>Ing. Jan Prášek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113</v>
      </c>
      <c r="D96" s="184"/>
      <c r="E96" s="184"/>
      <c r="F96" s="184"/>
      <c r="G96" s="184"/>
      <c r="H96" s="184"/>
      <c r="I96" s="184"/>
      <c r="J96" s="185" t="s">
        <v>114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115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116</v>
      </c>
    </row>
    <row r="99" s="9" customFormat="1" ht="24.96" customHeight="1">
      <c r="A99" s="9"/>
      <c r="B99" s="187"/>
      <c r="C99" s="188"/>
      <c r="D99" s="189" t="s">
        <v>1253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1254</v>
      </c>
      <c r="E100" s="190"/>
      <c r="F100" s="190"/>
      <c r="G100" s="190"/>
      <c r="H100" s="190"/>
      <c r="I100" s="190"/>
      <c r="J100" s="191">
        <f>J129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1255</v>
      </c>
      <c r="E101" s="190"/>
      <c r="F101" s="190"/>
      <c r="G101" s="190"/>
      <c r="H101" s="190"/>
      <c r="I101" s="190"/>
      <c r="J101" s="191">
        <f>J135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1256</v>
      </c>
      <c r="E102" s="190"/>
      <c r="F102" s="190"/>
      <c r="G102" s="190"/>
      <c r="H102" s="190"/>
      <c r="I102" s="190"/>
      <c r="J102" s="191">
        <f>J139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1257</v>
      </c>
      <c r="E103" s="190"/>
      <c r="F103" s="190"/>
      <c r="G103" s="190"/>
      <c r="H103" s="190"/>
      <c r="I103" s="190"/>
      <c r="J103" s="191">
        <f>J168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138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Zateplení panelových domů Sušice II - 2.etapa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109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1419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 xml:space="preserve">021 - SO-02  Elektroinstalace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F14</f>
        <v>Sušice</v>
      </c>
      <c r="G119" s="39"/>
      <c r="H119" s="39"/>
      <c r="I119" s="31" t="s">
        <v>23</v>
      </c>
      <c r="J119" s="78" t="str">
        <f>IF(J14="","",J14)</f>
        <v>22. 12. 2022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E17</f>
        <v>Město Sušice</v>
      </c>
      <c r="G121" s="39"/>
      <c r="H121" s="39"/>
      <c r="I121" s="31" t="s">
        <v>31</v>
      </c>
      <c r="J121" s="35" t="str">
        <f>E23</f>
        <v>Ing. Jan Prášek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IF(E20="","",E20)</f>
        <v>Vyplň údaj</v>
      </c>
      <c r="G122" s="39"/>
      <c r="H122" s="39"/>
      <c r="I122" s="31" t="s">
        <v>34</v>
      </c>
      <c r="J122" s="35" t="str">
        <f>E26</f>
        <v>Pavel Hrba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139</v>
      </c>
      <c r="D124" s="201" t="s">
        <v>63</v>
      </c>
      <c r="E124" s="201" t="s">
        <v>59</v>
      </c>
      <c r="F124" s="201" t="s">
        <v>60</v>
      </c>
      <c r="G124" s="201" t="s">
        <v>140</v>
      </c>
      <c r="H124" s="201" t="s">
        <v>141</v>
      </c>
      <c r="I124" s="201" t="s">
        <v>142</v>
      </c>
      <c r="J124" s="201" t="s">
        <v>114</v>
      </c>
      <c r="K124" s="202" t="s">
        <v>143</v>
      </c>
      <c r="L124" s="203"/>
      <c r="M124" s="99" t="s">
        <v>1</v>
      </c>
      <c r="N124" s="100" t="s">
        <v>42</v>
      </c>
      <c r="O124" s="100" t="s">
        <v>144</v>
      </c>
      <c r="P124" s="100" t="s">
        <v>145</v>
      </c>
      <c r="Q124" s="100" t="s">
        <v>146</v>
      </c>
      <c r="R124" s="100" t="s">
        <v>147</v>
      </c>
      <c r="S124" s="100" t="s">
        <v>148</v>
      </c>
      <c r="T124" s="101" t="s">
        <v>149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150</v>
      </c>
      <c r="D125" s="39"/>
      <c r="E125" s="39"/>
      <c r="F125" s="39"/>
      <c r="G125" s="39"/>
      <c r="H125" s="39"/>
      <c r="I125" s="39"/>
      <c r="J125" s="204">
        <f>BK125</f>
        <v>0</v>
      </c>
      <c r="K125" s="39"/>
      <c r="L125" s="43"/>
      <c r="M125" s="102"/>
      <c r="N125" s="205"/>
      <c r="O125" s="103"/>
      <c r="P125" s="206">
        <f>P126+P129+P135+P139+P168</f>
        <v>0</v>
      </c>
      <c r="Q125" s="103"/>
      <c r="R125" s="206">
        <f>R126+R129+R135+R139+R168</f>
        <v>0</v>
      </c>
      <c r="S125" s="103"/>
      <c r="T125" s="207">
        <f>T126+T129+T135+T139+T168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77</v>
      </c>
      <c r="AU125" s="16" t="s">
        <v>116</v>
      </c>
      <c r="BK125" s="208">
        <f>BK126+BK129+BK135+BK139+BK168</f>
        <v>0</v>
      </c>
    </row>
    <row r="126" s="12" customFormat="1" ht="25.92" customHeight="1">
      <c r="A126" s="12"/>
      <c r="B126" s="209"/>
      <c r="C126" s="210"/>
      <c r="D126" s="211" t="s">
        <v>77</v>
      </c>
      <c r="E126" s="212" t="s">
        <v>1258</v>
      </c>
      <c r="F126" s="212" t="s">
        <v>1259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SUM(P127:P128)</f>
        <v>0</v>
      </c>
      <c r="Q126" s="217"/>
      <c r="R126" s="218">
        <f>SUM(R127:R128)</f>
        <v>0</v>
      </c>
      <c r="S126" s="217"/>
      <c r="T126" s="21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88</v>
      </c>
      <c r="AT126" s="221" t="s">
        <v>77</v>
      </c>
      <c r="AU126" s="221" t="s">
        <v>78</v>
      </c>
      <c r="AY126" s="220" t="s">
        <v>153</v>
      </c>
      <c r="BK126" s="222">
        <f>SUM(BK127:BK128)</f>
        <v>0</v>
      </c>
    </row>
    <row r="127" s="2" customFormat="1" ht="16.5" customHeight="1">
      <c r="A127" s="37"/>
      <c r="B127" s="38"/>
      <c r="C127" s="225" t="s">
        <v>8</v>
      </c>
      <c r="D127" s="225" t="s">
        <v>155</v>
      </c>
      <c r="E127" s="226" t="s">
        <v>1260</v>
      </c>
      <c r="F127" s="227" t="s">
        <v>1261</v>
      </c>
      <c r="G127" s="228" t="s">
        <v>1121</v>
      </c>
      <c r="H127" s="229">
        <v>2</v>
      </c>
      <c r="I127" s="230"/>
      <c r="J127" s="231">
        <f>ROUND(I127*H127,0)</f>
        <v>0</v>
      </c>
      <c r="K127" s="227" t="s">
        <v>1</v>
      </c>
      <c r="L127" s="43"/>
      <c r="M127" s="232" t="s">
        <v>1</v>
      </c>
      <c r="N127" s="233" t="s">
        <v>44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231</v>
      </c>
      <c r="AT127" s="236" t="s">
        <v>155</v>
      </c>
      <c r="AU127" s="236" t="s">
        <v>8</v>
      </c>
      <c r="AY127" s="16" t="s">
        <v>153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88</v>
      </c>
      <c r="BK127" s="237">
        <f>ROUND(I127*H127,0)</f>
        <v>0</v>
      </c>
      <c r="BL127" s="16" t="s">
        <v>231</v>
      </c>
      <c r="BM127" s="236" t="s">
        <v>1856</v>
      </c>
    </row>
    <row r="128" s="2" customFormat="1" ht="24.15" customHeight="1">
      <c r="A128" s="37"/>
      <c r="B128" s="38"/>
      <c r="C128" s="250" t="s">
        <v>88</v>
      </c>
      <c r="D128" s="250" t="s">
        <v>232</v>
      </c>
      <c r="E128" s="251" t="s">
        <v>1263</v>
      </c>
      <c r="F128" s="252" t="s">
        <v>1264</v>
      </c>
      <c r="G128" s="253" t="s">
        <v>707</v>
      </c>
      <c r="H128" s="254">
        <v>3</v>
      </c>
      <c r="I128" s="255"/>
      <c r="J128" s="256">
        <f>ROUND(I128*H128,0)</f>
        <v>0</v>
      </c>
      <c r="K128" s="252" t="s">
        <v>1</v>
      </c>
      <c r="L128" s="257"/>
      <c r="M128" s="258" t="s">
        <v>1</v>
      </c>
      <c r="N128" s="259" t="s">
        <v>44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319</v>
      </c>
      <c r="AT128" s="236" t="s">
        <v>232</v>
      </c>
      <c r="AU128" s="236" t="s">
        <v>8</v>
      </c>
      <c r="AY128" s="16" t="s">
        <v>153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88</v>
      </c>
      <c r="BK128" s="237">
        <f>ROUND(I128*H128,0)</f>
        <v>0</v>
      </c>
      <c r="BL128" s="16" t="s">
        <v>231</v>
      </c>
      <c r="BM128" s="236" t="s">
        <v>1857</v>
      </c>
    </row>
    <row r="129" s="12" customFormat="1" ht="25.92" customHeight="1">
      <c r="A129" s="12"/>
      <c r="B129" s="209"/>
      <c r="C129" s="210"/>
      <c r="D129" s="211" t="s">
        <v>77</v>
      </c>
      <c r="E129" s="212" t="s">
        <v>1266</v>
      </c>
      <c r="F129" s="212" t="s">
        <v>1267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SUM(P130:P134)</f>
        <v>0</v>
      </c>
      <c r="Q129" s="217"/>
      <c r="R129" s="218">
        <f>SUM(R130:R134)</f>
        <v>0</v>
      </c>
      <c r="S129" s="217"/>
      <c r="T129" s="219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88</v>
      </c>
      <c r="AT129" s="221" t="s">
        <v>77</v>
      </c>
      <c r="AU129" s="221" t="s">
        <v>78</v>
      </c>
      <c r="AY129" s="220" t="s">
        <v>153</v>
      </c>
      <c r="BK129" s="222">
        <f>SUM(BK130:BK134)</f>
        <v>0</v>
      </c>
    </row>
    <row r="130" s="2" customFormat="1" ht="16.5" customHeight="1">
      <c r="A130" s="37"/>
      <c r="B130" s="38"/>
      <c r="C130" s="225" t="s">
        <v>167</v>
      </c>
      <c r="D130" s="225" t="s">
        <v>155</v>
      </c>
      <c r="E130" s="226" t="s">
        <v>1268</v>
      </c>
      <c r="F130" s="227" t="s">
        <v>1269</v>
      </c>
      <c r="G130" s="228" t="s">
        <v>1121</v>
      </c>
      <c r="H130" s="229">
        <v>10</v>
      </c>
      <c r="I130" s="230"/>
      <c r="J130" s="231">
        <f>ROUND(I130*H130,0)</f>
        <v>0</v>
      </c>
      <c r="K130" s="227" t="s">
        <v>1</v>
      </c>
      <c r="L130" s="43"/>
      <c r="M130" s="232" t="s">
        <v>1</v>
      </c>
      <c r="N130" s="233" t="s">
        <v>44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231</v>
      </c>
      <c r="AT130" s="236" t="s">
        <v>155</v>
      </c>
      <c r="AU130" s="236" t="s">
        <v>8</v>
      </c>
      <c r="AY130" s="16" t="s">
        <v>153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88</v>
      </c>
      <c r="BK130" s="237">
        <f>ROUND(I130*H130,0)</f>
        <v>0</v>
      </c>
      <c r="BL130" s="16" t="s">
        <v>231</v>
      </c>
      <c r="BM130" s="236" t="s">
        <v>1858</v>
      </c>
    </row>
    <row r="131" s="2" customFormat="1" ht="16.5" customHeight="1">
      <c r="A131" s="37"/>
      <c r="B131" s="38"/>
      <c r="C131" s="250" t="s">
        <v>160</v>
      </c>
      <c r="D131" s="250" t="s">
        <v>232</v>
      </c>
      <c r="E131" s="251" t="s">
        <v>1271</v>
      </c>
      <c r="F131" s="252" t="s">
        <v>1272</v>
      </c>
      <c r="G131" s="253" t="s">
        <v>707</v>
      </c>
      <c r="H131" s="254">
        <v>3</v>
      </c>
      <c r="I131" s="255"/>
      <c r="J131" s="256">
        <f>ROUND(I131*H131,0)</f>
        <v>0</v>
      </c>
      <c r="K131" s="252" t="s">
        <v>1</v>
      </c>
      <c r="L131" s="257"/>
      <c r="M131" s="258" t="s">
        <v>1</v>
      </c>
      <c r="N131" s="259" t="s">
        <v>44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319</v>
      </c>
      <c r="AT131" s="236" t="s">
        <v>232</v>
      </c>
      <c r="AU131" s="236" t="s">
        <v>8</v>
      </c>
      <c r="AY131" s="16" t="s">
        <v>153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88</v>
      </c>
      <c r="BK131" s="237">
        <f>ROUND(I131*H131,0)</f>
        <v>0</v>
      </c>
      <c r="BL131" s="16" t="s">
        <v>231</v>
      </c>
      <c r="BM131" s="236" t="s">
        <v>1859</v>
      </c>
    </row>
    <row r="132" s="2" customFormat="1" ht="16.5" customHeight="1">
      <c r="A132" s="37"/>
      <c r="B132" s="38"/>
      <c r="C132" s="250" t="s">
        <v>176</v>
      </c>
      <c r="D132" s="250" t="s">
        <v>232</v>
      </c>
      <c r="E132" s="251" t="s">
        <v>1274</v>
      </c>
      <c r="F132" s="252" t="s">
        <v>1275</v>
      </c>
      <c r="G132" s="253" t="s">
        <v>707</v>
      </c>
      <c r="H132" s="254">
        <v>2</v>
      </c>
      <c r="I132" s="255"/>
      <c r="J132" s="256">
        <f>ROUND(I132*H132,0)</f>
        <v>0</v>
      </c>
      <c r="K132" s="252" t="s">
        <v>1</v>
      </c>
      <c r="L132" s="257"/>
      <c r="M132" s="258" t="s">
        <v>1</v>
      </c>
      <c r="N132" s="259" t="s">
        <v>44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319</v>
      </c>
      <c r="AT132" s="236" t="s">
        <v>232</v>
      </c>
      <c r="AU132" s="236" t="s">
        <v>8</v>
      </c>
      <c r="AY132" s="16" t="s">
        <v>153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88</v>
      </c>
      <c r="BK132" s="237">
        <f>ROUND(I132*H132,0)</f>
        <v>0</v>
      </c>
      <c r="BL132" s="16" t="s">
        <v>231</v>
      </c>
      <c r="BM132" s="236" t="s">
        <v>1860</v>
      </c>
    </row>
    <row r="133" s="2" customFormat="1" ht="16.5" customHeight="1">
      <c r="A133" s="37"/>
      <c r="B133" s="38"/>
      <c r="C133" s="250" t="s">
        <v>180</v>
      </c>
      <c r="D133" s="250" t="s">
        <v>232</v>
      </c>
      <c r="E133" s="251" t="s">
        <v>1277</v>
      </c>
      <c r="F133" s="252" t="s">
        <v>1278</v>
      </c>
      <c r="G133" s="253" t="s">
        <v>707</v>
      </c>
      <c r="H133" s="254">
        <v>3</v>
      </c>
      <c r="I133" s="255"/>
      <c r="J133" s="256">
        <f>ROUND(I133*H133,0)</f>
        <v>0</v>
      </c>
      <c r="K133" s="252" t="s">
        <v>1</v>
      </c>
      <c r="L133" s="257"/>
      <c r="M133" s="258" t="s">
        <v>1</v>
      </c>
      <c r="N133" s="259" t="s">
        <v>44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319</v>
      </c>
      <c r="AT133" s="236" t="s">
        <v>232</v>
      </c>
      <c r="AU133" s="236" t="s">
        <v>8</v>
      </c>
      <c r="AY133" s="16" t="s">
        <v>153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88</v>
      </c>
      <c r="BK133" s="237">
        <f>ROUND(I133*H133,0)</f>
        <v>0</v>
      </c>
      <c r="BL133" s="16" t="s">
        <v>231</v>
      </c>
      <c r="BM133" s="236" t="s">
        <v>1861</v>
      </c>
    </row>
    <row r="134" s="2" customFormat="1" ht="16.5" customHeight="1">
      <c r="A134" s="37"/>
      <c r="B134" s="38"/>
      <c r="C134" s="250" t="s">
        <v>186</v>
      </c>
      <c r="D134" s="250" t="s">
        <v>232</v>
      </c>
      <c r="E134" s="251" t="s">
        <v>1280</v>
      </c>
      <c r="F134" s="252" t="s">
        <v>1281</v>
      </c>
      <c r="G134" s="253" t="s">
        <v>352</v>
      </c>
      <c r="H134" s="254">
        <v>15</v>
      </c>
      <c r="I134" s="255"/>
      <c r="J134" s="256">
        <f>ROUND(I134*H134,0)</f>
        <v>0</v>
      </c>
      <c r="K134" s="252" t="s">
        <v>1</v>
      </c>
      <c r="L134" s="257"/>
      <c r="M134" s="258" t="s">
        <v>1</v>
      </c>
      <c r="N134" s="259" t="s">
        <v>44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319</v>
      </c>
      <c r="AT134" s="236" t="s">
        <v>232</v>
      </c>
      <c r="AU134" s="236" t="s">
        <v>8</v>
      </c>
      <c r="AY134" s="16" t="s">
        <v>153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88</v>
      </c>
      <c r="BK134" s="237">
        <f>ROUND(I134*H134,0)</f>
        <v>0</v>
      </c>
      <c r="BL134" s="16" t="s">
        <v>231</v>
      </c>
      <c r="BM134" s="236" t="s">
        <v>1862</v>
      </c>
    </row>
    <row r="135" s="12" customFormat="1" ht="25.92" customHeight="1">
      <c r="A135" s="12"/>
      <c r="B135" s="209"/>
      <c r="C135" s="210"/>
      <c r="D135" s="211" t="s">
        <v>77</v>
      </c>
      <c r="E135" s="212" t="s">
        <v>1283</v>
      </c>
      <c r="F135" s="212" t="s">
        <v>1284</v>
      </c>
      <c r="G135" s="210"/>
      <c r="H135" s="210"/>
      <c r="I135" s="213"/>
      <c r="J135" s="214">
        <f>BK135</f>
        <v>0</v>
      </c>
      <c r="K135" s="210"/>
      <c r="L135" s="215"/>
      <c r="M135" s="216"/>
      <c r="N135" s="217"/>
      <c r="O135" s="217"/>
      <c r="P135" s="218">
        <f>SUM(P136:P138)</f>
        <v>0</v>
      </c>
      <c r="Q135" s="217"/>
      <c r="R135" s="218">
        <f>SUM(R136:R138)</f>
        <v>0</v>
      </c>
      <c r="S135" s="217"/>
      <c r="T135" s="219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88</v>
      </c>
      <c r="AT135" s="221" t="s">
        <v>77</v>
      </c>
      <c r="AU135" s="221" t="s">
        <v>78</v>
      </c>
      <c r="AY135" s="220" t="s">
        <v>153</v>
      </c>
      <c r="BK135" s="222">
        <f>SUM(BK136:BK138)</f>
        <v>0</v>
      </c>
    </row>
    <row r="136" s="2" customFormat="1" ht="16.5" customHeight="1">
      <c r="A136" s="37"/>
      <c r="B136" s="38"/>
      <c r="C136" s="225" t="s">
        <v>191</v>
      </c>
      <c r="D136" s="225" t="s">
        <v>155</v>
      </c>
      <c r="E136" s="226" t="s">
        <v>1285</v>
      </c>
      <c r="F136" s="227" t="s">
        <v>1286</v>
      </c>
      <c r="G136" s="228" t="s">
        <v>1121</v>
      </c>
      <c r="H136" s="229">
        <v>10</v>
      </c>
      <c r="I136" s="230"/>
      <c r="J136" s="231">
        <f>ROUND(I136*H136,0)</f>
        <v>0</v>
      </c>
      <c r="K136" s="227" t="s">
        <v>1</v>
      </c>
      <c r="L136" s="43"/>
      <c r="M136" s="232" t="s">
        <v>1</v>
      </c>
      <c r="N136" s="233" t="s">
        <v>44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231</v>
      </c>
      <c r="AT136" s="236" t="s">
        <v>155</v>
      </c>
      <c r="AU136" s="236" t="s">
        <v>8</v>
      </c>
      <c r="AY136" s="16" t="s">
        <v>153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88</v>
      </c>
      <c r="BK136" s="237">
        <f>ROUND(I136*H136,0)</f>
        <v>0</v>
      </c>
      <c r="BL136" s="16" t="s">
        <v>231</v>
      </c>
      <c r="BM136" s="236" t="s">
        <v>1863</v>
      </c>
    </row>
    <row r="137" s="2" customFormat="1" ht="16.5" customHeight="1">
      <c r="A137" s="37"/>
      <c r="B137" s="38"/>
      <c r="C137" s="250" t="s">
        <v>197</v>
      </c>
      <c r="D137" s="250" t="s">
        <v>232</v>
      </c>
      <c r="E137" s="251" t="s">
        <v>1288</v>
      </c>
      <c r="F137" s="252" t="s">
        <v>1289</v>
      </c>
      <c r="G137" s="253" t="s">
        <v>352</v>
      </c>
      <c r="H137" s="254">
        <v>15</v>
      </c>
      <c r="I137" s="255"/>
      <c r="J137" s="256">
        <f>ROUND(I137*H137,0)</f>
        <v>0</v>
      </c>
      <c r="K137" s="252" t="s">
        <v>1</v>
      </c>
      <c r="L137" s="257"/>
      <c r="M137" s="258" t="s">
        <v>1</v>
      </c>
      <c r="N137" s="259" t="s">
        <v>44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319</v>
      </c>
      <c r="AT137" s="236" t="s">
        <v>232</v>
      </c>
      <c r="AU137" s="236" t="s">
        <v>8</v>
      </c>
      <c r="AY137" s="16" t="s">
        <v>153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88</v>
      </c>
      <c r="BK137" s="237">
        <f>ROUND(I137*H137,0)</f>
        <v>0</v>
      </c>
      <c r="BL137" s="16" t="s">
        <v>231</v>
      </c>
      <c r="BM137" s="236" t="s">
        <v>1864</v>
      </c>
    </row>
    <row r="138" s="2" customFormat="1" ht="16.5" customHeight="1">
      <c r="A138" s="37"/>
      <c r="B138" s="38"/>
      <c r="C138" s="250" t="s">
        <v>201</v>
      </c>
      <c r="D138" s="250" t="s">
        <v>232</v>
      </c>
      <c r="E138" s="251" t="s">
        <v>1291</v>
      </c>
      <c r="F138" s="252" t="s">
        <v>1292</v>
      </c>
      <c r="G138" s="253" t="s">
        <v>352</v>
      </c>
      <c r="H138" s="254">
        <v>20</v>
      </c>
      <c r="I138" s="255"/>
      <c r="J138" s="256">
        <f>ROUND(I138*H138,0)</f>
        <v>0</v>
      </c>
      <c r="K138" s="252" t="s">
        <v>1</v>
      </c>
      <c r="L138" s="257"/>
      <c r="M138" s="258" t="s">
        <v>1</v>
      </c>
      <c r="N138" s="259" t="s">
        <v>44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319</v>
      </c>
      <c r="AT138" s="236" t="s">
        <v>232</v>
      </c>
      <c r="AU138" s="236" t="s">
        <v>8</v>
      </c>
      <c r="AY138" s="16" t="s">
        <v>153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88</v>
      </c>
      <c r="BK138" s="237">
        <f>ROUND(I138*H138,0)</f>
        <v>0</v>
      </c>
      <c r="BL138" s="16" t="s">
        <v>231</v>
      </c>
      <c r="BM138" s="236" t="s">
        <v>1865</v>
      </c>
    </row>
    <row r="139" s="12" customFormat="1" ht="25.92" customHeight="1">
      <c r="A139" s="12"/>
      <c r="B139" s="209"/>
      <c r="C139" s="210"/>
      <c r="D139" s="211" t="s">
        <v>77</v>
      </c>
      <c r="E139" s="212" t="s">
        <v>1294</v>
      </c>
      <c r="F139" s="212" t="s">
        <v>1295</v>
      </c>
      <c r="G139" s="210"/>
      <c r="H139" s="210"/>
      <c r="I139" s="213"/>
      <c r="J139" s="214">
        <f>BK139</f>
        <v>0</v>
      </c>
      <c r="K139" s="210"/>
      <c r="L139" s="215"/>
      <c r="M139" s="216"/>
      <c r="N139" s="217"/>
      <c r="O139" s="217"/>
      <c r="P139" s="218">
        <f>SUM(P140:P167)</f>
        <v>0</v>
      </c>
      <c r="Q139" s="217"/>
      <c r="R139" s="218">
        <f>SUM(R140:R167)</f>
        <v>0</v>
      </c>
      <c r="S139" s="217"/>
      <c r="T139" s="219">
        <f>SUM(T140:T167)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0" t="s">
        <v>88</v>
      </c>
      <c r="AT139" s="221" t="s">
        <v>77</v>
      </c>
      <c r="AU139" s="221" t="s">
        <v>78</v>
      </c>
      <c r="AY139" s="220" t="s">
        <v>153</v>
      </c>
      <c r="BK139" s="222">
        <f>SUM(BK140:BK167)</f>
        <v>0</v>
      </c>
    </row>
    <row r="140" s="2" customFormat="1" ht="16.5" customHeight="1">
      <c r="A140" s="37"/>
      <c r="B140" s="38"/>
      <c r="C140" s="225" t="s">
        <v>205</v>
      </c>
      <c r="D140" s="225" t="s">
        <v>155</v>
      </c>
      <c r="E140" s="226" t="s">
        <v>1296</v>
      </c>
      <c r="F140" s="227" t="s">
        <v>1297</v>
      </c>
      <c r="G140" s="228" t="s">
        <v>1121</v>
      </c>
      <c r="H140" s="229">
        <v>35</v>
      </c>
      <c r="I140" s="230"/>
      <c r="J140" s="231">
        <f>ROUND(I140*H140,0)</f>
        <v>0</v>
      </c>
      <c r="K140" s="227" t="s">
        <v>1</v>
      </c>
      <c r="L140" s="43"/>
      <c r="M140" s="232" t="s">
        <v>1</v>
      </c>
      <c r="N140" s="233" t="s">
        <v>44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231</v>
      </c>
      <c r="AT140" s="236" t="s">
        <v>155</v>
      </c>
      <c r="AU140" s="236" t="s">
        <v>8</v>
      </c>
      <c r="AY140" s="16" t="s">
        <v>153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88</v>
      </c>
      <c r="BK140" s="237">
        <f>ROUND(I140*H140,0)</f>
        <v>0</v>
      </c>
      <c r="BL140" s="16" t="s">
        <v>231</v>
      </c>
      <c r="BM140" s="236" t="s">
        <v>1866</v>
      </c>
    </row>
    <row r="141" s="2" customFormat="1" ht="24.15" customHeight="1">
      <c r="A141" s="37"/>
      <c r="B141" s="38"/>
      <c r="C141" s="250" t="s">
        <v>212</v>
      </c>
      <c r="D141" s="250" t="s">
        <v>232</v>
      </c>
      <c r="E141" s="251" t="s">
        <v>1299</v>
      </c>
      <c r="F141" s="252" t="s">
        <v>1300</v>
      </c>
      <c r="G141" s="253" t="s">
        <v>1301</v>
      </c>
      <c r="H141" s="254">
        <v>16</v>
      </c>
      <c r="I141" s="255"/>
      <c r="J141" s="256">
        <f>ROUND(I141*H141,0)</f>
        <v>0</v>
      </c>
      <c r="K141" s="252" t="s">
        <v>1</v>
      </c>
      <c r="L141" s="257"/>
      <c r="M141" s="258" t="s">
        <v>1</v>
      </c>
      <c r="N141" s="259" t="s">
        <v>44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319</v>
      </c>
      <c r="AT141" s="236" t="s">
        <v>232</v>
      </c>
      <c r="AU141" s="236" t="s">
        <v>8</v>
      </c>
      <c r="AY141" s="16" t="s">
        <v>153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88</v>
      </c>
      <c r="BK141" s="237">
        <f>ROUND(I141*H141,0)</f>
        <v>0</v>
      </c>
      <c r="BL141" s="16" t="s">
        <v>231</v>
      </c>
      <c r="BM141" s="236" t="s">
        <v>1867</v>
      </c>
    </row>
    <row r="142" s="2" customFormat="1" ht="16.5" customHeight="1">
      <c r="A142" s="37"/>
      <c r="B142" s="38"/>
      <c r="C142" s="250" t="s">
        <v>218</v>
      </c>
      <c r="D142" s="250" t="s">
        <v>232</v>
      </c>
      <c r="E142" s="251" t="s">
        <v>1303</v>
      </c>
      <c r="F142" s="252" t="s">
        <v>1304</v>
      </c>
      <c r="G142" s="253" t="s">
        <v>707</v>
      </c>
      <c r="H142" s="254">
        <v>30</v>
      </c>
      <c r="I142" s="255"/>
      <c r="J142" s="256">
        <f>ROUND(I142*H142,0)</f>
        <v>0</v>
      </c>
      <c r="K142" s="252" t="s">
        <v>1</v>
      </c>
      <c r="L142" s="257"/>
      <c r="M142" s="258" t="s">
        <v>1</v>
      </c>
      <c r="N142" s="259" t="s">
        <v>44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319</v>
      </c>
      <c r="AT142" s="236" t="s">
        <v>232</v>
      </c>
      <c r="AU142" s="236" t="s">
        <v>8</v>
      </c>
      <c r="AY142" s="16" t="s">
        <v>153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88</v>
      </c>
      <c r="BK142" s="237">
        <f>ROUND(I142*H142,0)</f>
        <v>0</v>
      </c>
      <c r="BL142" s="16" t="s">
        <v>231</v>
      </c>
      <c r="BM142" s="236" t="s">
        <v>1868</v>
      </c>
    </row>
    <row r="143" s="2" customFormat="1" ht="16.5" customHeight="1">
      <c r="A143" s="37"/>
      <c r="B143" s="38"/>
      <c r="C143" s="250" t="s">
        <v>222</v>
      </c>
      <c r="D143" s="250" t="s">
        <v>232</v>
      </c>
      <c r="E143" s="251" t="s">
        <v>1306</v>
      </c>
      <c r="F143" s="252" t="s">
        <v>1307</v>
      </c>
      <c r="G143" s="253" t="s">
        <v>707</v>
      </c>
      <c r="H143" s="254">
        <v>100</v>
      </c>
      <c r="I143" s="255"/>
      <c r="J143" s="256">
        <f>ROUND(I143*H143,0)</f>
        <v>0</v>
      </c>
      <c r="K143" s="252" t="s">
        <v>1</v>
      </c>
      <c r="L143" s="257"/>
      <c r="M143" s="258" t="s">
        <v>1</v>
      </c>
      <c r="N143" s="259" t="s">
        <v>44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319</v>
      </c>
      <c r="AT143" s="236" t="s">
        <v>232</v>
      </c>
      <c r="AU143" s="236" t="s">
        <v>8</v>
      </c>
      <c r="AY143" s="16" t="s">
        <v>153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88</v>
      </c>
      <c r="BK143" s="237">
        <f>ROUND(I143*H143,0)</f>
        <v>0</v>
      </c>
      <c r="BL143" s="16" t="s">
        <v>231</v>
      </c>
      <c r="BM143" s="236" t="s">
        <v>1869</v>
      </c>
    </row>
    <row r="144" s="2" customFormat="1" ht="16.5" customHeight="1">
      <c r="A144" s="37"/>
      <c r="B144" s="38"/>
      <c r="C144" s="250" t="s">
        <v>9</v>
      </c>
      <c r="D144" s="250" t="s">
        <v>232</v>
      </c>
      <c r="E144" s="251" t="s">
        <v>1309</v>
      </c>
      <c r="F144" s="252" t="s">
        <v>1310</v>
      </c>
      <c r="G144" s="253" t="s">
        <v>352</v>
      </c>
      <c r="H144" s="254">
        <v>35</v>
      </c>
      <c r="I144" s="255"/>
      <c r="J144" s="256">
        <f>ROUND(I144*H144,0)</f>
        <v>0</v>
      </c>
      <c r="K144" s="252" t="s">
        <v>1</v>
      </c>
      <c r="L144" s="257"/>
      <c r="M144" s="258" t="s">
        <v>1</v>
      </c>
      <c r="N144" s="259" t="s">
        <v>44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319</v>
      </c>
      <c r="AT144" s="236" t="s">
        <v>232</v>
      </c>
      <c r="AU144" s="236" t="s">
        <v>8</v>
      </c>
      <c r="AY144" s="16" t="s">
        <v>153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88</v>
      </c>
      <c r="BK144" s="237">
        <f>ROUND(I144*H144,0)</f>
        <v>0</v>
      </c>
      <c r="BL144" s="16" t="s">
        <v>231</v>
      </c>
      <c r="BM144" s="236" t="s">
        <v>1870</v>
      </c>
    </row>
    <row r="145" s="2" customFormat="1" ht="16.5" customHeight="1">
      <c r="A145" s="37"/>
      <c r="B145" s="38"/>
      <c r="C145" s="250" t="s">
        <v>231</v>
      </c>
      <c r="D145" s="250" t="s">
        <v>232</v>
      </c>
      <c r="E145" s="251" t="s">
        <v>1312</v>
      </c>
      <c r="F145" s="252" t="s">
        <v>1313</v>
      </c>
      <c r="G145" s="253" t="s">
        <v>352</v>
      </c>
      <c r="H145" s="254">
        <v>380</v>
      </c>
      <c r="I145" s="255"/>
      <c r="J145" s="256">
        <f>ROUND(I145*H145,0)</f>
        <v>0</v>
      </c>
      <c r="K145" s="252" t="s">
        <v>1</v>
      </c>
      <c r="L145" s="257"/>
      <c r="M145" s="258" t="s">
        <v>1</v>
      </c>
      <c r="N145" s="259" t="s">
        <v>44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319</v>
      </c>
      <c r="AT145" s="236" t="s">
        <v>232</v>
      </c>
      <c r="AU145" s="236" t="s">
        <v>8</v>
      </c>
      <c r="AY145" s="16" t="s">
        <v>153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88</v>
      </c>
      <c r="BK145" s="237">
        <f>ROUND(I145*H145,0)</f>
        <v>0</v>
      </c>
      <c r="BL145" s="16" t="s">
        <v>231</v>
      </c>
      <c r="BM145" s="236" t="s">
        <v>1871</v>
      </c>
    </row>
    <row r="146" s="2" customFormat="1" ht="16.5" customHeight="1">
      <c r="A146" s="37"/>
      <c r="B146" s="38"/>
      <c r="C146" s="250" t="s">
        <v>237</v>
      </c>
      <c r="D146" s="250" t="s">
        <v>232</v>
      </c>
      <c r="E146" s="251" t="s">
        <v>1872</v>
      </c>
      <c r="F146" s="252" t="s">
        <v>1873</v>
      </c>
      <c r="G146" s="253" t="s">
        <v>1301</v>
      </c>
      <c r="H146" s="254">
        <v>4</v>
      </c>
      <c r="I146" s="255"/>
      <c r="J146" s="256">
        <f>ROUND(I146*H146,0)</f>
        <v>0</v>
      </c>
      <c r="K146" s="252" t="s">
        <v>1</v>
      </c>
      <c r="L146" s="257"/>
      <c r="M146" s="258" t="s">
        <v>1</v>
      </c>
      <c r="N146" s="259" t="s">
        <v>44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319</v>
      </c>
      <c r="AT146" s="236" t="s">
        <v>232</v>
      </c>
      <c r="AU146" s="236" t="s">
        <v>8</v>
      </c>
      <c r="AY146" s="16" t="s">
        <v>153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88</v>
      </c>
      <c r="BK146" s="237">
        <f>ROUND(I146*H146,0)</f>
        <v>0</v>
      </c>
      <c r="BL146" s="16" t="s">
        <v>231</v>
      </c>
      <c r="BM146" s="236" t="s">
        <v>1874</v>
      </c>
    </row>
    <row r="147" s="2" customFormat="1" ht="16.5" customHeight="1">
      <c r="A147" s="37"/>
      <c r="B147" s="38"/>
      <c r="C147" s="250" t="s">
        <v>242</v>
      </c>
      <c r="D147" s="250" t="s">
        <v>232</v>
      </c>
      <c r="E147" s="251" t="s">
        <v>1315</v>
      </c>
      <c r="F147" s="252" t="s">
        <v>1316</v>
      </c>
      <c r="G147" s="253" t="s">
        <v>707</v>
      </c>
      <c r="H147" s="254">
        <v>8</v>
      </c>
      <c r="I147" s="255"/>
      <c r="J147" s="256">
        <f>ROUND(I147*H147,0)</f>
        <v>0</v>
      </c>
      <c r="K147" s="252" t="s">
        <v>1</v>
      </c>
      <c r="L147" s="257"/>
      <c r="M147" s="258" t="s">
        <v>1</v>
      </c>
      <c r="N147" s="259" t="s">
        <v>44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319</v>
      </c>
      <c r="AT147" s="236" t="s">
        <v>232</v>
      </c>
      <c r="AU147" s="236" t="s">
        <v>8</v>
      </c>
      <c r="AY147" s="16" t="s">
        <v>153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88</v>
      </c>
      <c r="BK147" s="237">
        <f>ROUND(I147*H147,0)</f>
        <v>0</v>
      </c>
      <c r="BL147" s="16" t="s">
        <v>231</v>
      </c>
      <c r="BM147" s="236" t="s">
        <v>1875</v>
      </c>
    </row>
    <row r="148" s="2" customFormat="1" ht="24.15" customHeight="1">
      <c r="A148" s="37"/>
      <c r="B148" s="38"/>
      <c r="C148" s="250" t="s">
        <v>247</v>
      </c>
      <c r="D148" s="250" t="s">
        <v>232</v>
      </c>
      <c r="E148" s="251" t="s">
        <v>1318</v>
      </c>
      <c r="F148" s="252" t="s">
        <v>1319</v>
      </c>
      <c r="G148" s="253" t="s">
        <v>1301</v>
      </c>
      <c r="H148" s="254">
        <v>200</v>
      </c>
      <c r="I148" s="255"/>
      <c r="J148" s="256">
        <f>ROUND(I148*H148,0)</f>
        <v>0</v>
      </c>
      <c r="K148" s="252" t="s">
        <v>1</v>
      </c>
      <c r="L148" s="257"/>
      <c r="M148" s="258" t="s">
        <v>1</v>
      </c>
      <c r="N148" s="259" t="s">
        <v>44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319</v>
      </c>
      <c r="AT148" s="236" t="s">
        <v>232</v>
      </c>
      <c r="AU148" s="236" t="s">
        <v>8</v>
      </c>
      <c r="AY148" s="16" t="s">
        <v>153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88</v>
      </c>
      <c r="BK148" s="237">
        <f>ROUND(I148*H148,0)</f>
        <v>0</v>
      </c>
      <c r="BL148" s="16" t="s">
        <v>231</v>
      </c>
      <c r="BM148" s="236" t="s">
        <v>1876</v>
      </c>
    </row>
    <row r="149" s="2" customFormat="1" ht="37.8" customHeight="1">
      <c r="A149" s="37"/>
      <c r="B149" s="38"/>
      <c r="C149" s="250" t="s">
        <v>252</v>
      </c>
      <c r="D149" s="250" t="s">
        <v>232</v>
      </c>
      <c r="E149" s="251" t="s">
        <v>1321</v>
      </c>
      <c r="F149" s="252" t="s">
        <v>1322</v>
      </c>
      <c r="G149" s="253" t="s">
        <v>1301</v>
      </c>
      <c r="H149" s="254">
        <v>8</v>
      </c>
      <c r="I149" s="255"/>
      <c r="J149" s="256">
        <f>ROUND(I149*H149,0)</f>
        <v>0</v>
      </c>
      <c r="K149" s="252" t="s">
        <v>1</v>
      </c>
      <c r="L149" s="257"/>
      <c r="M149" s="258" t="s">
        <v>1</v>
      </c>
      <c r="N149" s="259" t="s">
        <v>44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319</v>
      </c>
      <c r="AT149" s="236" t="s">
        <v>232</v>
      </c>
      <c r="AU149" s="236" t="s">
        <v>8</v>
      </c>
      <c r="AY149" s="16" t="s">
        <v>153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88</v>
      </c>
      <c r="BK149" s="237">
        <f>ROUND(I149*H149,0)</f>
        <v>0</v>
      </c>
      <c r="BL149" s="16" t="s">
        <v>231</v>
      </c>
      <c r="BM149" s="236" t="s">
        <v>1877</v>
      </c>
    </row>
    <row r="150" s="2" customFormat="1" ht="16.5" customHeight="1">
      <c r="A150" s="37"/>
      <c r="B150" s="38"/>
      <c r="C150" s="250" t="s">
        <v>7</v>
      </c>
      <c r="D150" s="250" t="s">
        <v>232</v>
      </c>
      <c r="E150" s="251" t="s">
        <v>1324</v>
      </c>
      <c r="F150" s="252" t="s">
        <v>1325</v>
      </c>
      <c r="G150" s="253" t="s">
        <v>1301</v>
      </c>
      <c r="H150" s="254">
        <v>4</v>
      </c>
      <c r="I150" s="255"/>
      <c r="J150" s="256">
        <f>ROUND(I150*H150,0)</f>
        <v>0</v>
      </c>
      <c r="K150" s="252" t="s">
        <v>1</v>
      </c>
      <c r="L150" s="257"/>
      <c r="M150" s="258" t="s">
        <v>1</v>
      </c>
      <c r="N150" s="259" t="s">
        <v>44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319</v>
      </c>
      <c r="AT150" s="236" t="s">
        <v>232</v>
      </c>
      <c r="AU150" s="236" t="s">
        <v>8</v>
      </c>
      <c r="AY150" s="16" t="s">
        <v>153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88</v>
      </c>
      <c r="BK150" s="237">
        <f>ROUND(I150*H150,0)</f>
        <v>0</v>
      </c>
      <c r="BL150" s="16" t="s">
        <v>231</v>
      </c>
      <c r="BM150" s="236" t="s">
        <v>1878</v>
      </c>
    </row>
    <row r="151" s="2" customFormat="1" ht="16.5" customHeight="1">
      <c r="A151" s="37"/>
      <c r="B151" s="38"/>
      <c r="C151" s="250" t="s">
        <v>259</v>
      </c>
      <c r="D151" s="250" t="s">
        <v>232</v>
      </c>
      <c r="E151" s="251" t="s">
        <v>1327</v>
      </c>
      <c r="F151" s="252" t="s">
        <v>1328</v>
      </c>
      <c r="G151" s="253" t="s">
        <v>707</v>
      </c>
      <c r="H151" s="254">
        <v>7</v>
      </c>
      <c r="I151" s="255"/>
      <c r="J151" s="256">
        <f>ROUND(I151*H151,0)</f>
        <v>0</v>
      </c>
      <c r="K151" s="252" t="s">
        <v>1</v>
      </c>
      <c r="L151" s="257"/>
      <c r="M151" s="258" t="s">
        <v>1</v>
      </c>
      <c r="N151" s="259" t="s">
        <v>44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319</v>
      </c>
      <c r="AT151" s="236" t="s">
        <v>232</v>
      </c>
      <c r="AU151" s="236" t="s">
        <v>8</v>
      </c>
      <c r="AY151" s="16" t="s">
        <v>153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88</v>
      </c>
      <c r="BK151" s="237">
        <f>ROUND(I151*H151,0)</f>
        <v>0</v>
      </c>
      <c r="BL151" s="16" t="s">
        <v>231</v>
      </c>
      <c r="BM151" s="236" t="s">
        <v>1879</v>
      </c>
    </row>
    <row r="152" s="2" customFormat="1" ht="16.5" customHeight="1">
      <c r="A152" s="37"/>
      <c r="B152" s="38"/>
      <c r="C152" s="250" t="s">
        <v>265</v>
      </c>
      <c r="D152" s="250" t="s">
        <v>232</v>
      </c>
      <c r="E152" s="251" t="s">
        <v>1330</v>
      </c>
      <c r="F152" s="252" t="s">
        <v>1331</v>
      </c>
      <c r="G152" s="253" t="s">
        <v>1301</v>
      </c>
      <c r="H152" s="254">
        <v>4</v>
      </c>
      <c r="I152" s="255"/>
      <c r="J152" s="256">
        <f>ROUND(I152*H152,0)</f>
        <v>0</v>
      </c>
      <c r="K152" s="252" t="s">
        <v>1</v>
      </c>
      <c r="L152" s="257"/>
      <c r="M152" s="258" t="s">
        <v>1</v>
      </c>
      <c r="N152" s="259" t="s">
        <v>44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319</v>
      </c>
      <c r="AT152" s="236" t="s">
        <v>232</v>
      </c>
      <c r="AU152" s="236" t="s">
        <v>8</v>
      </c>
      <c r="AY152" s="16" t="s">
        <v>153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88</v>
      </c>
      <c r="BK152" s="237">
        <f>ROUND(I152*H152,0)</f>
        <v>0</v>
      </c>
      <c r="BL152" s="16" t="s">
        <v>231</v>
      </c>
      <c r="BM152" s="236" t="s">
        <v>1880</v>
      </c>
    </row>
    <row r="153" s="2" customFormat="1" ht="16.5" customHeight="1">
      <c r="A153" s="37"/>
      <c r="B153" s="38"/>
      <c r="C153" s="250" t="s">
        <v>269</v>
      </c>
      <c r="D153" s="250" t="s">
        <v>232</v>
      </c>
      <c r="E153" s="251" t="s">
        <v>1333</v>
      </c>
      <c r="F153" s="252" t="s">
        <v>1334</v>
      </c>
      <c r="G153" s="253" t="s">
        <v>707</v>
      </c>
      <c r="H153" s="254">
        <v>5</v>
      </c>
      <c r="I153" s="255"/>
      <c r="J153" s="256">
        <f>ROUND(I153*H153,0)</f>
        <v>0</v>
      </c>
      <c r="K153" s="252" t="s">
        <v>1</v>
      </c>
      <c r="L153" s="257"/>
      <c r="M153" s="258" t="s">
        <v>1</v>
      </c>
      <c r="N153" s="259" t="s">
        <v>44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319</v>
      </c>
      <c r="AT153" s="236" t="s">
        <v>232</v>
      </c>
      <c r="AU153" s="236" t="s">
        <v>8</v>
      </c>
      <c r="AY153" s="16" t="s">
        <v>153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88</v>
      </c>
      <c r="BK153" s="237">
        <f>ROUND(I153*H153,0)</f>
        <v>0</v>
      </c>
      <c r="BL153" s="16" t="s">
        <v>231</v>
      </c>
      <c r="BM153" s="236" t="s">
        <v>1881</v>
      </c>
    </row>
    <row r="154" s="2" customFormat="1" ht="16.5" customHeight="1">
      <c r="A154" s="37"/>
      <c r="B154" s="38"/>
      <c r="C154" s="250" t="s">
        <v>275</v>
      </c>
      <c r="D154" s="250" t="s">
        <v>232</v>
      </c>
      <c r="E154" s="251" t="s">
        <v>1336</v>
      </c>
      <c r="F154" s="252" t="s">
        <v>1337</v>
      </c>
      <c r="G154" s="253" t="s">
        <v>707</v>
      </c>
      <c r="H154" s="254">
        <v>7</v>
      </c>
      <c r="I154" s="255"/>
      <c r="J154" s="256">
        <f>ROUND(I154*H154,0)</f>
        <v>0</v>
      </c>
      <c r="K154" s="252" t="s">
        <v>1</v>
      </c>
      <c r="L154" s="257"/>
      <c r="M154" s="258" t="s">
        <v>1</v>
      </c>
      <c r="N154" s="259" t="s">
        <v>44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319</v>
      </c>
      <c r="AT154" s="236" t="s">
        <v>232</v>
      </c>
      <c r="AU154" s="236" t="s">
        <v>8</v>
      </c>
      <c r="AY154" s="16" t="s">
        <v>153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88</v>
      </c>
      <c r="BK154" s="237">
        <f>ROUND(I154*H154,0)</f>
        <v>0</v>
      </c>
      <c r="BL154" s="16" t="s">
        <v>231</v>
      </c>
      <c r="BM154" s="236" t="s">
        <v>1882</v>
      </c>
    </row>
    <row r="155" s="2" customFormat="1" ht="16.5" customHeight="1">
      <c r="A155" s="37"/>
      <c r="B155" s="38"/>
      <c r="C155" s="250" t="s">
        <v>284</v>
      </c>
      <c r="D155" s="250" t="s">
        <v>232</v>
      </c>
      <c r="E155" s="251" t="s">
        <v>1339</v>
      </c>
      <c r="F155" s="252" t="s">
        <v>1340</v>
      </c>
      <c r="G155" s="253" t="s">
        <v>707</v>
      </c>
      <c r="H155" s="254">
        <v>18</v>
      </c>
      <c r="I155" s="255"/>
      <c r="J155" s="256">
        <f>ROUND(I155*H155,0)</f>
        <v>0</v>
      </c>
      <c r="K155" s="252" t="s">
        <v>1</v>
      </c>
      <c r="L155" s="257"/>
      <c r="M155" s="258" t="s">
        <v>1</v>
      </c>
      <c r="N155" s="259" t="s">
        <v>44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319</v>
      </c>
      <c r="AT155" s="236" t="s">
        <v>232</v>
      </c>
      <c r="AU155" s="236" t="s">
        <v>8</v>
      </c>
      <c r="AY155" s="16" t="s">
        <v>153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88</v>
      </c>
      <c r="BK155" s="237">
        <f>ROUND(I155*H155,0)</f>
        <v>0</v>
      </c>
      <c r="BL155" s="16" t="s">
        <v>231</v>
      </c>
      <c r="BM155" s="236" t="s">
        <v>1883</v>
      </c>
    </row>
    <row r="156" s="2" customFormat="1" ht="16.5" customHeight="1">
      <c r="A156" s="37"/>
      <c r="B156" s="38"/>
      <c r="C156" s="250" t="s">
        <v>292</v>
      </c>
      <c r="D156" s="250" t="s">
        <v>232</v>
      </c>
      <c r="E156" s="251" t="s">
        <v>1342</v>
      </c>
      <c r="F156" s="252" t="s">
        <v>1343</v>
      </c>
      <c r="G156" s="253" t="s">
        <v>707</v>
      </c>
      <c r="H156" s="254">
        <v>154</v>
      </c>
      <c r="I156" s="255"/>
      <c r="J156" s="256">
        <f>ROUND(I156*H156,0)</f>
        <v>0</v>
      </c>
      <c r="K156" s="252" t="s">
        <v>1</v>
      </c>
      <c r="L156" s="257"/>
      <c r="M156" s="258" t="s">
        <v>1</v>
      </c>
      <c r="N156" s="259" t="s">
        <v>44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319</v>
      </c>
      <c r="AT156" s="236" t="s">
        <v>232</v>
      </c>
      <c r="AU156" s="236" t="s">
        <v>8</v>
      </c>
      <c r="AY156" s="16" t="s">
        <v>153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88</v>
      </c>
      <c r="BK156" s="237">
        <f>ROUND(I156*H156,0)</f>
        <v>0</v>
      </c>
      <c r="BL156" s="16" t="s">
        <v>231</v>
      </c>
      <c r="BM156" s="236" t="s">
        <v>1884</v>
      </c>
    </row>
    <row r="157" s="2" customFormat="1" ht="16.5" customHeight="1">
      <c r="A157" s="37"/>
      <c r="B157" s="38"/>
      <c r="C157" s="250" t="s">
        <v>297</v>
      </c>
      <c r="D157" s="250" t="s">
        <v>232</v>
      </c>
      <c r="E157" s="251" t="s">
        <v>1345</v>
      </c>
      <c r="F157" s="252" t="s">
        <v>1346</v>
      </c>
      <c r="G157" s="253" t="s">
        <v>707</v>
      </c>
      <c r="H157" s="254">
        <v>10</v>
      </c>
      <c r="I157" s="255"/>
      <c r="J157" s="256">
        <f>ROUND(I157*H157,0)</f>
        <v>0</v>
      </c>
      <c r="K157" s="252" t="s">
        <v>1</v>
      </c>
      <c r="L157" s="257"/>
      <c r="M157" s="258" t="s">
        <v>1</v>
      </c>
      <c r="N157" s="259" t="s">
        <v>44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319</v>
      </c>
      <c r="AT157" s="236" t="s">
        <v>232</v>
      </c>
      <c r="AU157" s="236" t="s">
        <v>8</v>
      </c>
      <c r="AY157" s="16" t="s">
        <v>153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88</v>
      </c>
      <c r="BK157" s="237">
        <f>ROUND(I157*H157,0)</f>
        <v>0</v>
      </c>
      <c r="BL157" s="16" t="s">
        <v>231</v>
      </c>
      <c r="BM157" s="236" t="s">
        <v>1885</v>
      </c>
    </row>
    <row r="158" s="2" customFormat="1" ht="24.15" customHeight="1">
      <c r="A158" s="37"/>
      <c r="B158" s="38"/>
      <c r="C158" s="250" t="s">
        <v>302</v>
      </c>
      <c r="D158" s="250" t="s">
        <v>232</v>
      </c>
      <c r="E158" s="251" t="s">
        <v>1348</v>
      </c>
      <c r="F158" s="252" t="s">
        <v>1349</v>
      </c>
      <c r="G158" s="253" t="s">
        <v>707</v>
      </c>
      <c r="H158" s="254">
        <v>7</v>
      </c>
      <c r="I158" s="255"/>
      <c r="J158" s="256">
        <f>ROUND(I158*H158,0)</f>
        <v>0</v>
      </c>
      <c r="K158" s="252" t="s">
        <v>1</v>
      </c>
      <c r="L158" s="257"/>
      <c r="M158" s="258" t="s">
        <v>1</v>
      </c>
      <c r="N158" s="259" t="s">
        <v>44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319</v>
      </c>
      <c r="AT158" s="236" t="s">
        <v>232</v>
      </c>
      <c r="AU158" s="236" t="s">
        <v>8</v>
      </c>
      <c r="AY158" s="16" t="s">
        <v>153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88</v>
      </c>
      <c r="BK158" s="237">
        <f>ROUND(I158*H158,0)</f>
        <v>0</v>
      </c>
      <c r="BL158" s="16" t="s">
        <v>231</v>
      </c>
      <c r="BM158" s="236" t="s">
        <v>1886</v>
      </c>
    </row>
    <row r="159" s="2" customFormat="1" ht="16.5" customHeight="1">
      <c r="A159" s="37"/>
      <c r="B159" s="38"/>
      <c r="C159" s="250" t="s">
        <v>308</v>
      </c>
      <c r="D159" s="250" t="s">
        <v>232</v>
      </c>
      <c r="E159" s="251" t="s">
        <v>1351</v>
      </c>
      <c r="F159" s="252" t="s">
        <v>1352</v>
      </c>
      <c r="G159" s="253" t="s">
        <v>707</v>
      </c>
      <c r="H159" s="254">
        <v>14</v>
      </c>
      <c r="I159" s="255"/>
      <c r="J159" s="256">
        <f>ROUND(I159*H159,0)</f>
        <v>0</v>
      </c>
      <c r="K159" s="252" t="s">
        <v>1</v>
      </c>
      <c r="L159" s="257"/>
      <c r="M159" s="258" t="s">
        <v>1</v>
      </c>
      <c r="N159" s="259" t="s">
        <v>44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319</v>
      </c>
      <c r="AT159" s="236" t="s">
        <v>232</v>
      </c>
      <c r="AU159" s="236" t="s">
        <v>8</v>
      </c>
      <c r="AY159" s="16" t="s">
        <v>153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88</v>
      </c>
      <c r="BK159" s="237">
        <f>ROUND(I159*H159,0)</f>
        <v>0</v>
      </c>
      <c r="BL159" s="16" t="s">
        <v>231</v>
      </c>
      <c r="BM159" s="236" t="s">
        <v>1887</v>
      </c>
    </row>
    <row r="160" s="2" customFormat="1" ht="16.5" customHeight="1">
      <c r="A160" s="37"/>
      <c r="B160" s="38"/>
      <c r="C160" s="250" t="s">
        <v>313</v>
      </c>
      <c r="D160" s="250" t="s">
        <v>232</v>
      </c>
      <c r="E160" s="251" t="s">
        <v>1354</v>
      </c>
      <c r="F160" s="252" t="s">
        <v>1355</v>
      </c>
      <c r="G160" s="253" t="s">
        <v>707</v>
      </c>
      <c r="H160" s="254">
        <v>14</v>
      </c>
      <c r="I160" s="255"/>
      <c r="J160" s="256">
        <f>ROUND(I160*H160,0)</f>
        <v>0</v>
      </c>
      <c r="K160" s="252" t="s">
        <v>1</v>
      </c>
      <c r="L160" s="257"/>
      <c r="M160" s="258" t="s">
        <v>1</v>
      </c>
      <c r="N160" s="259" t="s">
        <v>44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319</v>
      </c>
      <c r="AT160" s="236" t="s">
        <v>232</v>
      </c>
      <c r="AU160" s="236" t="s">
        <v>8</v>
      </c>
      <c r="AY160" s="16" t="s">
        <v>153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88</v>
      </c>
      <c r="BK160" s="237">
        <f>ROUND(I160*H160,0)</f>
        <v>0</v>
      </c>
      <c r="BL160" s="16" t="s">
        <v>231</v>
      </c>
      <c r="BM160" s="236" t="s">
        <v>1888</v>
      </c>
    </row>
    <row r="161" s="2" customFormat="1" ht="16.5" customHeight="1">
      <c r="A161" s="37"/>
      <c r="B161" s="38"/>
      <c r="C161" s="250" t="s">
        <v>319</v>
      </c>
      <c r="D161" s="250" t="s">
        <v>232</v>
      </c>
      <c r="E161" s="251" t="s">
        <v>1357</v>
      </c>
      <c r="F161" s="252" t="s">
        <v>1358</v>
      </c>
      <c r="G161" s="253" t="s">
        <v>1301</v>
      </c>
      <c r="H161" s="254">
        <v>1</v>
      </c>
      <c r="I161" s="255"/>
      <c r="J161" s="256">
        <f>ROUND(I161*H161,0)</f>
        <v>0</v>
      </c>
      <c r="K161" s="252" t="s">
        <v>1</v>
      </c>
      <c r="L161" s="257"/>
      <c r="M161" s="258" t="s">
        <v>1</v>
      </c>
      <c r="N161" s="259" t="s">
        <v>44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319</v>
      </c>
      <c r="AT161" s="236" t="s">
        <v>232</v>
      </c>
      <c r="AU161" s="236" t="s">
        <v>8</v>
      </c>
      <c r="AY161" s="16" t="s">
        <v>153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88</v>
      </c>
      <c r="BK161" s="237">
        <f>ROUND(I161*H161,0)</f>
        <v>0</v>
      </c>
      <c r="BL161" s="16" t="s">
        <v>231</v>
      </c>
      <c r="BM161" s="236" t="s">
        <v>1889</v>
      </c>
    </row>
    <row r="162" s="2" customFormat="1" ht="16.5" customHeight="1">
      <c r="A162" s="37"/>
      <c r="B162" s="38"/>
      <c r="C162" s="250" t="s">
        <v>324</v>
      </c>
      <c r="D162" s="250" t="s">
        <v>232</v>
      </c>
      <c r="E162" s="251" t="s">
        <v>1360</v>
      </c>
      <c r="F162" s="252" t="s">
        <v>1361</v>
      </c>
      <c r="G162" s="253" t="s">
        <v>707</v>
      </c>
      <c r="H162" s="254">
        <v>4</v>
      </c>
      <c r="I162" s="255"/>
      <c r="J162" s="256">
        <f>ROUND(I162*H162,0)</f>
        <v>0</v>
      </c>
      <c r="K162" s="252" t="s">
        <v>1</v>
      </c>
      <c r="L162" s="257"/>
      <c r="M162" s="258" t="s">
        <v>1</v>
      </c>
      <c r="N162" s="259" t="s">
        <v>44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319</v>
      </c>
      <c r="AT162" s="236" t="s">
        <v>232</v>
      </c>
      <c r="AU162" s="236" t="s">
        <v>8</v>
      </c>
      <c r="AY162" s="16" t="s">
        <v>153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88</v>
      </c>
      <c r="BK162" s="237">
        <f>ROUND(I162*H162,0)</f>
        <v>0</v>
      </c>
      <c r="BL162" s="16" t="s">
        <v>231</v>
      </c>
      <c r="BM162" s="236" t="s">
        <v>1890</v>
      </c>
    </row>
    <row r="163" s="2" customFormat="1" ht="16.5" customHeight="1">
      <c r="A163" s="37"/>
      <c r="B163" s="38"/>
      <c r="C163" s="225" t="s">
        <v>329</v>
      </c>
      <c r="D163" s="225" t="s">
        <v>155</v>
      </c>
      <c r="E163" s="226" t="s">
        <v>1363</v>
      </c>
      <c r="F163" s="227" t="s">
        <v>1364</v>
      </c>
      <c r="G163" s="228" t="s">
        <v>1301</v>
      </c>
      <c r="H163" s="229">
        <v>1</v>
      </c>
      <c r="I163" s="230"/>
      <c r="J163" s="231">
        <f>ROUND(I163*H163,0)</f>
        <v>0</v>
      </c>
      <c r="K163" s="227" t="s">
        <v>1</v>
      </c>
      <c r="L163" s="43"/>
      <c r="M163" s="232" t="s">
        <v>1</v>
      </c>
      <c r="N163" s="233" t="s">
        <v>44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231</v>
      </c>
      <c r="AT163" s="236" t="s">
        <v>155</v>
      </c>
      <c r="AU163" s="236" t="s">
        <v>8</v>
      </c>
      <c r="AY163" s="16" t="s">
        <v>153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88</v>
      </c>
      <c r="BK163" s="237">
        <f>ROUND(I163*H163,0)</f>
        <v>0</v>
      </c>
      <c r="BL163" s="16" t="s">
        <v>231</v>
      </c>
      <c r="BM163" s="236" t="s">
        <v>1891</v>
      </c>
    </row>
    <row r="164" s="2" customFormat="1" ht="16.5" customHeight="1">
      <c r="A164" s="37"/>
      <c r="B164" s="38"/>
      <c r="C164" s="225" t="s">
        <v>339</v>
      </c>
      <c r="D164" s="225" t="s">
        <v>155</v>
      </c>
      <c r="E164" s="226" t="s">
        <v>1366</v>
      </c>
      <c r="F164" s="227" t="s">
        <v>1367</v>
      </c>
      <c r="G164" s="228" t="s">
        <v>1301</v>
      </c>
      <c r="H164" s="229">
        <v>1</v>
      </c>
      <c r="I164" s="230"/>
      <c r="J164" s="231">
        <f>ROUND(I164*H164,0)</f>
        <v>0</v>
      </c>
      <c r="K164" s="227" t="s">
        <v>1</v>
      </c>
      <c r="L164" s="43"/>
      <c r="M164" s="232" t="s">
        <v>1</v>
      </c>
      <c r="N164" s="233" t="s">
        <v>44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231</v>
      </c>
      <c r="AT164" s="236" t="s">
        <v>155</v>
      </c>
      <c r="AU164" s="236" t="s">
        <v>8</v>
      </c>
      <c r="AY164" s="16" t="s">
        <v>153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88</v>
      </c>
      <c r="BK164" s="237">
        <f>ROUND(I164*H164,0)</f>
        <v>0</v>
      </c>
      <c r="BL164" s="16" t="s">
        <v>231</v>
      </c>
      <c r="BM164" s="236" t="s">
        <v>1892</v>
      </c>
    </row>
    <row r="165" s="2" customFormat="1" ht="16.5" customHeight="1">
      <c r="A165" s="37"/>
      <c r="B165" s="38"/>
      <c r="C165" s="225" t="s">
        <v>344</v>
      </c>
      <c r="D165" s="225" t="s">
        <v>155</v>
      </c>
      <c r="E165" s="226" t="s">
        <v>1369</v>
      </c>
      <c r="F165" s="227" t="s">
        <v>1370</v>
      </c>
      <c r="G165" s="228" t="s">
        <v>1301</v>
      </c>
      <c r="H165" s="229">
        <v>1</v>
      </c>
      <c r="I165" s="230"/>
      <c r="J165" s="231">
        <f>ROUND(I165*H165,0)</f>
        <v>0</v>
      </c>
      <c r="K165" s="227" t="s">
        <v>1</v>
      </c>
      <c r="L165" s="43"/>
      <c r="M165" s="232" t="s">
        <v>1</v>
      </c>
      <c r="N165" s="233" t="s">
        <v>44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231</v>
      </c>
      <c r="AT165" s="236" t="s">
        <v>155</v>
      </c>
      <c r="AU165" s="236" t="s">
        <v>8</v>
      </c>
      <c r="AY165" s="16" t="s">
        <v>153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88</v>
      </c>
      <c r="BK165" s="237">
        <f>ROUND(I165*H165,0)</f>
        <v>0</v>
      </c>
      <c r="BL165" s="16" t="s">
        <v>231</v>
      </c>
      <c r="BM165" s="236" t="s">
        <v>1893</v>
      </c>
    </row>
    <row r="166" s="2" customFormat="1" ht="16.5" customHeight="1">
      <c r="A166" s="37"/>
      <c r="B166" s="38"/>
      <c r="C166" s="225" t="s">
        <v>349</v>
      </c>
      <c r="D166" s="225" t="s">
        <v>155</v>
      </c>
      <c r="E166" s="226" t="s">
        <v>1372</v>
      </c>
      <c r="F166" s="227" t="s">
        <v>1373</v>
      </c>
      <c r="G166" s="228" t="s">
        <v>1121</v>
      </c>
      <c r="H166" s="229">
        <v>8</v>
      </c>
      <c r="I166" s="230"/>
      <c r="J166" s="231">
        <f>ROUND(I166*H166,0)</f>
        <v>0</v>
      </c>
      <c r="K166" s="227" t="s">
        <v>1</v>
      </c>
      <c r="L166" s="43"/>
      <c r="M166" s="232" t="s">
        <v>1</v>
      </c>
      <c r="N166" s="233" t="s">
        <v>44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231</v>
      </c>
      <c r="AT166" s="236" t="s">
        <v>155</v>
      </c>
      <c r="AU166" s="236" t="s">
        <v>8</v>
      </c>
      <c r="AY166" s="16" t="s">
        <v>153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88</v>
      </c>
      <c r="BK166" s="237">
        <f>ROUND(I166*H166,0)</f>
        <v>0</v>
      </c>
      <c r="BL166" s="16" t="s">
        <v>231</v>
      </c>
      <c r="BM166" s="236" t="s">
        <v>1894</v>
      </c>
    </row>
    <row r="167" s="2" customFormat="1" ht="24.15" customHeight="1">
      <c r="A167" s="37"/>
      <c r="B167" s="38"/>
      <c r="C167" s="225" t="s">
        <v>355</v>
      </c>
      <c r="D167" s="225" t="s">
        <v>155</v>
      </c>
      <c r="E167" s="226" t="s">
        <v>1375</v>
      </c>
      <c r="F167" s="227" t="s">
        <v>1376</v>
      </c>
      <c r="G167" s="228" t="s">
        <v>1301</v>
      </c>
      <c r="H167" s="229">
        <v>1</v>
      </c>
      <c r="I167" s="230"/>
      <c r="J167" s="231">
        <f>ROUND(I167*H167,0)</f>
        <v>0</v>
      </c>
      <c r="K167" s="227" t="s">
        <v>1</v>
      </c>
      <c r="L167" s="43"/>
      <c r="M167" s="232" t="s">
        <v>1</v>
      </c>
      <c r="N167" s="233" t="s">
        <v>44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231</v>
      </c>
      <c r="AT167" s="236" t="s">
        <v>155</v>
      </c>
      <c r="AU167" s="236" t="s">
        <v>8</v>
      </c>
      <c r="AY167" s="16" t="s">
        <v>153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88</v>
      </c>
      <c r="BK167" s="237">
        <f>ROUND(I167*H167,0)</f>
        <v>0</v>
      </c>
      <c r="BL167" s="16" t="s">
        <v>231</v>
      </c>
      <c r="BM167" s="236" t="s">
        <v>1895</v>
      </c>
    </row>
    <row r="168" s="12" customFormat="1" ht="25.92" customHeight="1">
      <c r="A168" s="12"/>
      <c r="B168" s="209"/>
      <c r="C168" s="210"/>
      <c r="D168" s="211" t="s">
        <v>77</v>
      </c>
      <c r="E168" s="212" t="s">
        <v>1381</v>
      </c>
      <c r="F168" s="212" t="s">
        <v>1382</v>
      </c>
      <c r="G168" s="210"/>
      <c r="H168" s="210"/>
      <c r="I168" s="213"/>
      <c r="J168" s="214">
        <f>BK168</f>
        <v>0</v>
      </c>
      <c r="K168" s="210"/>
      <c r="L168" s="215"/>
      <c r="M168" s="216"/>
      <c r="N168" s="217"/>
      <c r="O168" s="217"/>
      <c r="P168" s="218">
        <f>SUM(P169:P180)</f>
        <v>0</v>
      </c>
      <c r="Q168" s="217"/>
      <c r="R168" s="218">
        <f>SUM(R169:R180)</f>
        <v>0</v>
      </c>
      <c r="S168" s="217"/>
      <c r="T168" s="219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0" t="s">
        <v>88</v>
      </c>
      <c r="AT168" s="221" t="s">
        <v>77</v>
      </c>
      <c r="AU168" s="221" t="s">
        <v>78</v>
      </c>
      <c r="AY168" s="220" t="s">
        <v>153</v>
      </c>
      <c r="BK168" s="222">
        <f>SUM(BK169:BK180)</f>
        <v>0</v>
      </c>
    </row>
    <row r="169" s="2" customFormat="1" ht="16.5" customHeight="1">
      <c r="A169" s="37"/>
      <c r="B169" s="38"/>
      <c r="C169" s="250" t="s">
        <v>360</v>
      </c>
      <c r="D169" s="250" t="s">
        <v>232</v>
      </c>
      <c r="E169" s="251" t="s">
        <v>1383</v>
      </c>
      <c r="F169" s="252" t="s">
        <v>1384</v>
      </c>
      <c r="G169" s="253" t="s">
        <v>1301</v>
      </c>
      <c r="H169" s="254">
        <v>1</v>
      </c>
      <c r="I169" s="255"/>
      <c r="J169" s="256">
        <f>ROUND(I169*H169,0)</f>
        <v>0</v>
      </c>
      <c r="K169" s="252" t="s">
        <v>1</v>
      </c>
      <c r="L169" s="257"/>
      <c r="M169" s="258" t="s">
        <v>1</v>
      </c>
      <c r="N169" s="259" t="s">
        <v>44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319</v>
      </c>
      <c r="AT169" s="236" t="s">
        <v>232</v>
      </c>
      <c r="AU169" s="236" t="s">
        <v>8</v>
      </c>
      <c r="AY169" s="16" t="s">
        <v>153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88</v>
      </c>
      <c r="BK169" s="237">
        <f>ROUND(I169*H169,0)</f>
        <v>0</v>
      </c>
      <c r="BL169" s="16" t="s">
        <v>231</v>
      </c>
      <c r="BM169" s="236" t="s">
        <v>1896</v>
      </c>
    </row>
    <row r="170" s="2" customFormat="1" ht="16.5" customHeight="1">
      <c r="A170" s="37"/>
      <c r="B170" s="38"/>
      <c r="C170" s="225" t="s">
        <v>365</v>
      </c>
      <c r="D170" s="225" t="s">
        <v>155</v>
      </c>
      <c r="E170" s="226" t="s">
        <v>1386</v>
      </c>
      <c r="F170" s="227" t="s">
        <v>1387</v>
      </c>
      <c r="G170" s="228" t="s">
        <v>1121</v>
      </c>
      <c r="H170" s="229">
        <v>3</v>
      </c>
      <c r="I170" s="230"/>
      <c r="J170" s="231">
        <f>ROUND(I170*H170,0)</f>
        <v>0</v>
      </c>
      <c r="K170" s="227" t="s">
        <v>1</v>
      </c>
      <c r="L170" s="43"/>
      <c r="M170" s="232" t="s">
        <v>1</v>
      </c>
      <c r="N170" s="233" t="s">
        <v>44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231</v>
      </c>
      <c r="AT170" s="236" t="s">
        <v>155</v>
      </c>
      <c r="AU170" s="236" t="s">
        <v>8</v>
      </c>
      <c r="AY170" s="16" t="s">
        <v>153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88</v>
      </c>
      <c r="BK170" s="237">
        <f>ROUND(I170*H170,0)</f>
        <v>0</v>
      </c>
      <c r="BL170" s="16" t="s">
        <v>231</v>
      </c>
      <c r="BM170" s="236" t="s">
        <v>1897</v>
      </c>
    </row>
    <row r="171" s="2" customFormat="1" ht="16.5" customHeight="1">
      <c r="A171" s="37"/>
      <c r="B171" s="38"/>
      <c r="C171" s="225" t="s">
        <v>370</v>
      </c>
      <c r="D171" s="225" t="s">
        <v>155</v>
      </c>
      <c r="E171" s="226" t="s">
        <v>1389</v>
      </c>
      <c r="F171" s="227" t="s">
        <v>1390</v>
      </c>
      <c r="G171" s="228" t="s">
        <v>1121</v>
      </c>
      <c r="H171" s="229">
        <v>5</v>
      </c>
      <c r="I171" s="230"/>
      <c r="J171" s="231">
        <f>ROUND(I171*H171,0)</f>
        <v>0</v>
      </c>
      <c r="K171" s="227" t="s">
        <v>1</v>
      </c>
      <c r="L171" s="43"/>
      <c r="M171" s="232" t="s">
        <v>1</v>
      </c>
      <c r="N171" s="233" t="s">
        <v>44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231</v>
      </c>
      <c r="AT171" s="236" t="s">
        <v>155</v>
      </c>
      <c r="AU171" s="236" t="s">
        <v>8</v>
      </c>
      <c r="AY171" s="16" t="s">
        <v>153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88</v>
      </c>
      <c r="BK171" s="237">
        <f>ROUND(I171*H171,0)</f>
        <v>0</v>
      </c>
      <c r="BL171" s="16" t="s">
        <v>231</v>
      </c>
      <c r="BM171" s="236" t="s">
        <v>1898</v>
      </c>
    </row>
    <row r="172" s="2" customFormat="1" ht="16.5" customHeight="1">
      <c r="A172" s="37"/>
      <c r="B172" s="38"/>
      <c r="C172" s="225" t="s">
        <v>375</v>
      </c>
      <c r="D172" s="225" t="s">
        <v>155</v>
      </c>
      <c r="E172" s="226" t="s">
        <v>1392</v>
      </c>
      <c r="F172" s="227" t="s">
        <v>1393</v>
      </c>
      <c r="G172" s="228" t="s">
        <v>1301</v>
      </c>
      <c r="H172" s="229">
        <v>1</v>
      </c>
      <c r="I172" s="230"/>
      <c r="J172" s="231">
        <f>ROUND(I172*H172,0)</f>
        <v>0</v>
      </c>
      <c r="K172" s="227" t="s">
        <v>1</v>
      </c>
      <c r="L172" s="43"/>
      <c r="M172" s="232" t="s">
        <v>1</v>
      </c>
      <c r="N172" s="233" t="s">
        <v>44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231</v>
      </c>
      <c r="AT172" s="236" t="s">
        <v>155</v>
      </c>
      <c r="AU172" s="236" t="s">
        <v>8</v>
      </c>
      <c r="AY172" s="16" t="s">
        <v>153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88</v>
      </c>
      <c r="BK172" s="237">
        <f>ROUND(I172*H172,0)</f>
        <v>0</v>
      </c>
      <c r="BL172" s="16" t="s">
        <v>231</v>
      </c>
      <c r="BM172" s="236" t="s">
        <v>1899</v>
      </c>
    </row>
    <row r="173" s="2" customFormat="1" ht="16.5" customHeight="1">
      <c r="A173" s="37"/>
      <c r="B173" s="38"/>
      <c r="C173" s="225" t="s">
        <v>380</v>
      </c>
      <c r="D173" s="225" t="s">
        <v>155</v>
      </c>
      <c r="E173" s="226" t="s">
        <v>1395</v>
      </c>
      <c r="F173" s="227" t="s">
        <v>1396</v>
      </c>
      <c r="G173" s="228" t="s">
        <v>1301</v>
      </c>
      <c r="H173" s="229">
        <v>1</v>
      </c>
      <c r="I173" s="230"/>
      <c r="J173" s="231">
        <f>ROUND(I173*H173,0)</f>
        <v>0</v>
      </c>
      <c r="K173" s="227" t="s">
        <v>1</v>
      </c>
      <c r="L173" s="43"/>
      <c r="M173" s="232" t="s">
        <v>1</v>
      </c>
      <c r="N173" s="233" t="s">
        <v>44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231</v>
      </c>
      <c r="AT173" s="236" t="s">
        <v>155</v>
      </c>
      <c r="AU173" s="236" t="s">
        <v>8</v>
      </c>
      <c r="AY173" s="16" t="s">
        <v>153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88</v>
      </c>
      <c r="BK173" s="237">
        <f>ROUND(I173*H173,0)</f>
        <v>0</v>
      </c>
      <c r="BL173" s="16" t="s">
        <v>231</v>
      </c>
      <c r="BM173" s="236" t="s">
        <v>1900</v>
      </c>
    </row>
    <row r="174" s="2" customFormat="1" ht="16.5" customHeight="1">
      <c r="A174" s="37"/>
      <c r="B174" s="38"/>
      <c r="C174" s="225" t="s">
        <v>385</v>
      </c>
      <c r="D174" s="225" t="s">
        <v>155</v>
      </c>
      <c r="E174" s="226" t="s">
        <v>1398</v>
      </c>
      <c r="F174" s="227" t="s">
        <v>1399</v>
      </c>
      <c r="G174" s="228" t="s">
        <v>183</v>
      </c>
      <c r="H174" s="229">
        <v>0.01</v>
      </c>
      <c r="I174" s="230"/>
      <c r="J174" s="231">
        <f>ROUND(I174*H174,0)</f>
        <v>0</v>
      </c>
      <c r="K174" s="227" t="s">
        <v>1</v>
      </c>
      <c r="L174" s="43"/>
      <c r="M174" s="232" t="s">
        <v>1</v>
      </c>
      <c r="N174" s="233" t="s">
        <v>44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231</v>
      </c>
      <c r="AT174" s="236" t="s">
        <v>155</v>
      </c>
      <c r="AU174" s="236" t="s">
        <v>8</v>
      </c>
      <c r="AY174" s="16" t="s">
        <v>153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88</v>
      </c>
      <c r="BK174" s="237">
        <f>ROUND(I174*H174,0)</f>
        <v>0</v>
      </c>
      <c r="BL174" s="16" t="s">
        <v>231</v>
      </c>
      <c r="BM174" s="236" t="s">
        <v>1901</v>
      </c>
    </row>
    <row r="175" s="2" customFormat="1" ht="16.5" customHeight="1">
      <c r="A175" s="37"/>
      <c r="B175" s="38"/>
      <c r="C175" s="225" t="s">
        <v>388</v>
      </c>
      <c r="D175" s="225" t="s">
        <v>155</v>
      </c>
      <c r="E175" s="226" t="s">
        <v>1401</v>
      </c>
      <c r="F175" s="227" t="s">
        <v>1402</v>
      </c>
      <c r="G175" s="228" t="s">
        <v>1121</v>
      </c>
      <c r="H175" s="229">
        <v>5</v>
      </c>
      <c r="I175" s="230"/>
      <c r="J175" s="231">
        <f>ROUND(I175*H175,0)</f>
        <v>0</v>
      </c>
      <c r="K175" s="227" t="s">
        <v>1</v>
      </c>
      <c r="L175" s="43"/>
      <c r="M175" s="232" t="s">
        <v>1</v>
      </c>
      <c r="N175" s="233" t="s">
        <v>44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231</v>
      </c>
      <c r="AT175" s="236" t="s">
        <v>155</v>
      </c>
      <c r="AU175" s="236" t="s">
        <v>8</v>
      </c>
      <c r="AY175" s="16" t="s">
        <v>153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88</v>
      </c>
      <c r="BK175" s="237">
        <f>ROUND(I175*H175,0)</f>
        <v>0</v>
      </c>
      <c r="BL175" s="16" t="s">
        <v>231</v>
      </c>
      <c r="BM175" s="236" t="s">
        <v>1902</v>
      </c>
    </row>
    <row r="176" s="2" customFormat="1" ht="16.5" customHeight="1">
      <c r="A176" s="37"/>
      <c r="B176" s="38"/>
      <c r="C176" s="225" t="s">
        <v>393</v>
      </c>
      <c r="D176" s="225" t="s">
        <v>155</v>
      </c>
      <c r="E176" s="226" t="s">
        <v>1404</v>
      </c>
      <c r="F176" s="227" t="s">
        <v>1405</v>
      </c>
      <c r="G176" s="228" t="s">
        <v>1121</v>
      </c>
      <c r="H176" s="229">
        <v>7</v>
      </c>
      <c r="I176" s="230"/>
      <c r="J176" s="231">
        <f>ROUND(I176*H176,0)</f>
        <v>0</v>
      </c>
      <c r="K176" s="227" t="s">
        <v>1</v>
      </c>
      <c r="L176" s="43"/>
      <c r="M176" s="232" t="s">
        <v>1</v>
      </c>
      <c r="N176" s="233" t="s">
        <v>44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231</v>
      </c>
      <c r="AT176" s="236" t="s">
        <v>155</v>
      </c>
      <c r="AU176" s="236" t="s">
        <v>8</v>
      </c>
      <c r="AY176" s="16" t="s">
        <v>153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88</v>
      </c>
      <c r="BK176" s="237">
        <f>ROUND(I176*H176,0)</f>
        <v>0</v>
      </c>
      <c r="BL176" s="16" t="s">
        <v>231</v>
      </c>
      <c r="BM176" s="236" t="s">
        <v>1903</v>
      </c>
    </row>
    <row r="177" s="2" customFormat="1" ht="16.5" customHeight="1">
      <c r="A177" s="37"/>
      <c r="B177" s="38"/>
      <c r="C177" s="225" t="s">
        <v>396</v>
      </c>
      <c r="D177" s="225" t="s">
        <v>155</v>
      </c>
      <c r="E177" s="226" t="s">
        <v>1407</v>
      </c>
      <c r="F177" s="227" t="s">
        <v>1408</v>
      </c>
      <c r="G177" s="228" t="s">
        <v>352</v>
      </c>
      <c r="H177" s="229">
        <v>21</v>
      </c>
      <c r="I177" s="230"/>
      <c r="J177" s="231">
        <f>ROUND(I177*H177,0)</f>
        <v>0</v>
      </c>
      <c r="K177" s="227" t="s">
        <v>1</v>
      </c>
      <c r="L177" s="43"/>
      <c r="M177" s="232" t="s">
        <v>1</v>
      </c>
      <c r="N177" s="233" t="s">
        <v>44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231</v>
      </c>
      <c r="AT177" s="236" t="s">
        <v>155</v>
      </c>
      <c r="AU177" s="236" t="s">
        <v>8</v>
      </c>
      <c r="AY177" s="16" t="s">
        <v>153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88</v>
      </c>
      <c r="BK177" s="237">
        <f>ROUND(I177*H177,0)</f>
        <v>0</v>
      </c>
      <c r="BL177" s="16" t="s">
        <v>231</v>
      </c>
      <c r="BM177" s="236" t="s">
        <v>1904</v>
      </c>
    </row>
    <row r="178" s="2" customFormat="1" ht="16.5" customHeight="1">
      <c r="A178" s="37"/>
      <c r="B178" s="38"/>
      <c r="C178" s="225" t="s">
        <v>403</v>
      </c>
      <c r="D178" s="225" t="s">
        <v>155</v>
      </c>
      <c r="E178" s="226" t="s">
        <v>1410</v>
      </c>
      <c r="F178" s="227" t="s">
        <v>1411</v>
      </c>
      <c r="G178" s="228" t="s">
        <v>707</v>
      </c>
      <c r="H178" s="229">
        <v>2</v>
      </c>
      <c r="I178" s="230"/>
      <c r="J178" s="231">
        <f>ROUND(I178*H178,0)</f>
        <v>0</v>
      </c>
      <c r="K178" s="227" t="s">
        <v>1</v>
      </c>
      <c r="L178" s="43"/>
      <c r="M178" s="232" t="s">
        <v>1</v>
      </c>
      <c r="N178" s="233" t="s">
        <v>44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231</v>
      </c>
      <c r="AT178" s="236" t="s">
        <v>155</v>
      </c>
      <c r="AU178" s="236" t="s">
        <v>8</v>
      </c>
      <c r="AY178" s="16" t="s">
        <v>153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88</v>
      </c>
      <c r="BK178" s="237">
        <f>ROUND(I178*H178,0)</f>
        <v>0</v>
      </c>
      <c r="BL178" s="16" t="s">
        <v>231</v>
      </c>
      <c r="BM178" s="236" t="s">
        <v>1905</v>
      </c>
    </row>
    <row r="179" s="2" customFormat="1" ht="16.5" customHeight="1">
      <c r="A179" s="37"/>
      <c r="B179" s="38"/>
      <c r="C179" s="225" t="s">
        <v>408</v>
      </c>
      <c r="D179" s="225" t="s">
        <v>155</v>
      </c>
      <c r="E179" s="226" t="s">
        <v>1413</v>
      </c>
      <c r="F179" s="227" t="s">
        <v>1414</v>
      </c>
      <c r="G179" s="228" t="s">
        <v>1301</v>
      </c>
      <c r="H179" s="229">
        <v>1</v>
      </c>
      <c r="I179" s="230"/>
      <c r="J179" s="231">
        <f>ROUND(I179*H179,0)</f>
        <v>0</v>
      </c>
      <c r="K179" s="227" t="s">
        <v>1</v>
      </c>
      <c r="L179" s="43"/>
      <c r="M179" s="232" t="s">
        <v>1</v>
      </c>
      <c r="N179" s="233" t="s">
        <v>44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231</v>
      </c>
      <c r="AT179" s="236" t="s">
        <v>155</v>
      </c>
      <c r="AU179" s="236" t="s">
        <v>8</v>
      </c>
      <c r="AY179" s="16" t="s">
        <v>153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88</v>
      </c>
      <c r="BK179" s="237">
        <f>ROUND(I179*H179,0)</f>
        <v>0</v>
      </c>
      <c r="BL179" s="16" t="s">
        <v>231</v>
      </c>
      <c r="BM179" s="236" t="s">
        <v>1906</v>
      </c>
    </row>
    <row r="180" s="2" customFormat="1" ht="16.5" customHeight="1">
      <c r="A180" s="37"/>
      <c r="B180" s="38"/>
      <c r="C180" s="225" t="s">
        <v>413</v>
      </c>
      <c r="D180" s="225" t="s">
        <v>155</v>
      </c>
      <c r="E180" s="226" t="s">
        <v>1416</v>
      </c>
      <c r="F180" s="227" t="s">
        <v>1417</v>
      </c>
      <c r="G180" s="228" t="s">
        <v>707</v>
      </c>
      <c r="H180" s="229">
        <v>7</v>
      </c>
      <c r="I180" s="230"/>
      <c r="J180" s="231">
        <f>ROUND(I180*H180,0)</f>
        <v>0</v>
      </c>
      <c r="K180" s="227" t="s">
        <v>1</v>
      </c>
      <c r="L180" s="43"/>
      <c r="M180" s="270" t="s">
        <v>1</v>
      </c>
      <c r="N180" s="271" t="s">
        <v>44</v>
      </c>
      <c r="O180" s="272"/>
      <c r="P180" s="273">
        <f>O180*H180</f>
        <v>0</v>
      </c>
      <c r="Q180" s="273">
        <v>0</v>
      </c>
      <c r="R180" s="273">
        <f>Q180*H180</f>
        <v>0</v>
      </c>
      <c r="S180" s="273">
        <v>0</v>
      </c>
      <c r="T180" s="27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231</v>
      </c>
      <c r="AT180" s="236" t="s">
        <v>155</v>
      </c>
      <c r="AU180" s="236" t="s">
        <v>8</v>
      </c>
      <c r="AY180" s="16" t="s">
        <v>153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88</v>
      </c>
      <c r="BK180" s="237">
        <f>ROUND(I180*H180,0)</f>
        <v>0</v>
      </c>
      <c r="BL180" s="16" t="s">
        <v>231</v>
      </c>
      <c r="BM180" s="236" t="s">
        <v>1907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biROUxMGF/2N2H3Ed/j0YV/BNNaQ6ZDbQb3YrZbkkbC/erdHRR13fHGH6eDOdL5i/R8RopTlsXTEAtbvnHw3qg==" hashValue="KA84699SapQy37IyTpmrUuhBpscuAcobucOU+MwWbAeFlq16YRx0MLs4IlE1dYbWccYaneZ+vSWve3ozryYrGg==" algorithmName="SHA-512" password="F695"/>
  <autoFilter ref="C124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</v>
      </c>
    </row>
    <row r="4" s="1" customFormat="1" ht="24.96" customHeight="1">
      <c r="B4" s="19"/>
      <c r="D4" s="147" t="s">
        <v>108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Zateplení panelových domů Sušice II - 2.etapa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1908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19</v>
      </c>
      <c r="E11" s="37"/>
      <c r="F11" s="140" t="s">
        <v>1</v>
      </c>
      <c r="G11" s="37"/>
      <c r="H11" s="37"/>
      <c r="I11" s="149" t="s">
        <v>20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21</v>
      </c>
      <c r="E12" s="37"/>
      <c r="F12" s="140" t="s">
        <v>22</v>
      </c>
      <c r="G12" s="37"/>
      <c r="H12" s="37"/>
      <c r="I12" s="149" t="s">
        <v>23</v>
      </c>
      <c r="J12" s="152" t="str">
        <f>'Rekapitulace stavby'!AN8</f>
        <v>22. 12. 2022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25</v>
      </c>
      <c r="E14" s="37"/>
      <c r="F14" s="37"/>
      <c r="G14" s="37"/>
      <c r="H14" s="37"/>
      <c r="I14" s="149" t="s">
        <v>26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26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32</v>
      </c>
      <c r="F21" s="37"/>
      <c r="G21" s="37"/>
      <c r="H21" s="37"/>
      <c r="I21" s="149" t="s">
        <v>28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07.25" customHeight="1">
      <c r="A27" s="153"/>
      <c r="B27" s="154"/>
      <c r="C27" s="153"/>
      <c r="D27" s="153"/>
      <c r="E27" s="155" t="s">
        <v>111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38</v>
      </c>
      <c r="E30" s="37"/>
      <c r="F30" s="37"/>
      <c r="G30" s="37"/>
      <c r="H30" s="37"/>
      <c r="I30" s="37"/>
      <c r="J30" s="159">
        <f>ROUND(J136,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40</v>
      </c>
      <c r="G32" s="37"/>
      <c r="H32" s="37"/>
      <c r="I32" s="160" t="s">
        <v>39</v>
      </c>
      <c r="J32" s="160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42</v>
      </c>
      <c r="E33" s="149" t="s">
        <v>43</v>
      </c>
      <c r="F33" s="162">
        <f>ROUND((SUM(BE136:BE655)),  0)</f>
        <v>0</v>
      </c>
      <c r="G33" s="37"/>
      <c r="H33" s="37"/>
      <c r="I33" s="163">
        <v>0.20999999999999999</v>
      </c>
      <c r="J33" s="162">
        <f>ROUND(((SUM(BE136:BE655))*I33),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44</v>
      </c>
      <c r="F34" s="162">
        <f>ROUND((SUM(BF136:BF655)),  0)</f>
        <v>0</v>
      </c>
      <c r="G34" s="37"/>
      <c r="H34" s="37"/>
      <c r="I34" s="163">
        <v>0.14999999999999999</v>
      </c>
      <c r="J34" s="162">
        <f>ROUND(((SUM(BF136:BF655))*I34),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45</v>
      </c>
      <c r="F35" s="162">
        <f>ROUND((SUM(BG136:BG655)),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46</v>
      </c>
      <c r="F36" s="162">
        <f>ROUND((SUM(BH136:BH655)),  0)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47</v>
      </c>
      <c r="F37" s="162">
        <f>ROUND((SUM(BI136:BI655)),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Zateplení panelových domů Sušice II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03 - SO-03  Dvojsekce bytový dům č.p. 716, 717, Sušice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Sušice</v>
      </c>
      <c r="G89" s="39"/>
      <c r="H89" s="39"/>
      <c r="I89" s="31" t="s">
        <v>23</v>
      </c>
      <c r="J89" s="78" t="str">
        <f>IF(J12="","",J12)</f>
        <v>22. 12. 2022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Město Sušice</v>
      </c>
      <c r="G91" s="39"/>
      <c r="H91" s="39"/>
      <c r="I91" s="31" t="s">
        <v>31</v>
      </c>
      <c r="J91" s="35" t="str">
        <f>E21</f>
        <v>Ing. Jan Prášek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Pavel Hrba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113</v>
      </c>
      <c r="D94" s="184"/>
      <c r="E94" s="184"/>
      <c r="F94" s="184"/>
      <c r="G94" s="184"/>
      <c r="H94" s="184"/>
      <c r="I94" s="184"/>
      <c r="J94" s="185" t="s">
        <v>114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115</v>
      </c>
      <c r="D96" s="39"/>
      <c r="E96" s="39"/>
      <c r="F96" s="39"/>
      <c r="G96" s="39"/>
      <c r="H96" s="39"/>
      <c r="I96" s="39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87"/>
      <c r="C97" s="188"/>
      <c r="D97" s="189" t="s">
        <v>117</v>
      </c>
      <c r="E97" s="190"/>
      <c r="F97" s="190"/>
      <c r="G97" s="190"/>
      <c r="H97" s="190"/>
      <c r="I97" s="190"/>
      <c r="J97" s="191">
        <f>J137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118</v>
      </c>
      <c r="E98" s="195"/>
      <c r="F98" s="195"/>
      <c r="G98" s="195"/>
      <c r="H98" s="195"/>
      <c r="I98" s="195"/>
      <c r="J98" s="196">
        <f>J138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119</v>
      </c>
      <c r="E99" s="195"/>
      <c r="F99" s="195"/>
      <c r="G99" s="195"/>
      <c r="H99" s="195"/>
      <c r="I99" s="195"/>
      <c r="J99" s="196">
        <f>J149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120</v>
      </c>
      <c r="E100" s="195"/>
      <c r="F100" s="195"/>
      <c r="G100" s="195"/>
      <c r="H100" s="195"/>
      <c r="I100" s="195"/>
      <c r="J100" s="196">
        <f>J152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121</v>
      </c>
      <c r="E101" s="195"/>
      <c r="F101" s="195"/>
      <c r="G101" s="195"/>
      <c r="H101" s="195"/>
      <c r="I101" s="195"/>
      <c r="J101" s="196">
        <f>J158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122</v>
      </c>
      <c r="E102" s="195"/>
      <c r="F102" s="195"/>
      <c r="G102" s="195"/>
      <c r="H102" s="195"/>
      <c r="I102" s="195"/>
      <c r="J102" s="196">
        <f>J344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123</v>
      </c>
      <c r="E103" s="195"/>
      <c r="F103" s="195"/>
      <c r="G103" s="195"/>
      <c r="H103" s="195"/>
      <c r="I103" s="195"/>
      <c r="J103" s="196">
        <f>J357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124</v>
      </c>
      <c r="E104" s="195"/>
      <c r="F104" s="195"/>
      <c r="G104" s="195"/>
      <c r="H104" s="195"/>
      <c r="I104" s="195"/>
      <c r="J104" s="196">
        <f>J365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125</v>
      </c>
      <c r="E105" s="195"/>
      <c r="F105" s="195"/>
      <c r="G105" s="195"/>
      <c r="H105" s="195"/>
      <c r="I105" s="195"/>
      <c r="J105" s="196">
        <f>J415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126</v>
      </c>
      <c r="E106" s="195"/>
      <c r="F106" s="195"/>
      <c r="G106" s="195"/>
      <c r="H106" s="195"/>
      <c r="I106" s="195"/>
      <c r="J106" s="196">
        <f>J426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32"/>
      <c r="D107" s="194" t="s">
        <v>127</v>
      </c>
      <c r="E107" s="195"/>
      <c r="F107" s="195"/>
      <c r="G107" s="195"/>
      <c r="H107" s="195"/>
      <c r="I107" s="195"/>
      <c r="J107" s="196">
        <f>J440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128</v>
      </c>
      <c r="E108" s="190"/>
      <c r="F108" s="190"/>
      <c r="G108" s="190"/>
      <c r="H108" s="190"/>
      <c r="I108" s="190"/>
      <c r="J108" s="191">
        <f>J442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129</v>
      </c>
      <c r="E109" s="195"/>
      <c r="F109" s="195"/>
      <c r="G109" s="195"/>
      <c r="H109" s="195"/>
      <c r="I109" s="195"/>
      <c r="J109" s="196">
        <f>J443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32"/>
      <c r="D110" s="194" t="s">
        <v>130</v>
      </c>
      <c r="E110" s="195"/>
      <c r="F110" s="195"/>
      <c r="G110" s="195"/>
      <c r="H110" s="195"/>
      <c r="I110" s="195"/>
      <c r="J110" s="196">
        <f>J446</f>
        <v>0</v>
      </c>
      <c r="K110" s="132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32"/>
      <c r="D111" s="194" t="s">
        <v>131</v>
      </c>
      <c r="E111" s="195"/>
      <c r="F111" s="195"/>
      <c r="G111" s="195"/>
      <c r="H111" s="195"/>
      <c r="I111" s="195"/>
      <c r="J111" s="196">
        <f>J473</f>
        <v>0</v>
      </c>
      <c r="K111" s="132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32"/>
      <c r="D112" s="194" t="s">
        <v>133</v>
      </c>
      <c r="E112" s="195"/>
      <c r="F112" s="195"/>
      <c r="G112" s="195"/>
      <c r="H112" s="195"/>
      <c r="I112" s="195"/>
      <c r="J112" s="196">
        <f>J479</f>
        <v>0</v>
      </c>
      <c r="K112" s="132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32"/>
      <c r="D113" s="194" t="s">
        <v>134</v>
      </c>
      <c r="E113" s="195"/>
      <c r="F113" s="195"/>
      <c r="G113" s="195"/>
      <c r="H113" s="195"/>
      <c r="I113" s="195"/>
      <c r="J113" s="196">
        <f>J507</f>
        <v>0</v>
      </c>
      <c r="K113" s="132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32"/>
      <c r="D114" s="194" t="s">
        <v>135</v>
      </c>
      <c r="E114" s="195"/>
      <c r="F114" s="195"/>
      <c r="G114" s="195"/>
      <c r="H114" s="195"/>
      <c r="I114" s="195"/>
      <c r="J114" s="196">
        <f>J561</f>
        <v>0</v>
      </c>
      <c r="K114" s="132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32"/>
      <c r="D115" s="194" t="s">
        <v>136</v>
      </c>
      <c r="E115" s="195"/>
      <c r="F115" s="195"/>
      <c r="G115" s="195"/>
      <c r="H115" s="195"/>
      <c r="I115" s="195"/>
      <c r="J115" s="196">
        <f>J602</f>
        <v>0</v>
      </c>
      <c r="K115" s="132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32"/>
      <c r="D116" s="194" t="s">
        <v>137</v>
      </c>
      <c r="E116" s="195"/>
      <c r="F116" s="195"/>
      <c r="G116" s="195"/>
      <c r="H116" s="195"/>
      <c r="I116" s="195"/>
      <c r="J116" s="196">
        <f>J641</f>
        <v>0</v>
      </c>
      <c r="K116" s="132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138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17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82" t="str">
        <f>E7</f>
        <v>Zateplení panelových domů Sušice II - 2.etapa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109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 xml:space="preserve">03 - SO-03  Dvojsekce bytový dům č.p. 716, 717, Sušice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21</v>
      </c>
      <c r="D130" s="39"/>
      <c r="E130" s="39"/>
      <c r="F130" s="26" t="str">
        <f>F12</f>
        <v>Sušice</v>
      </c>
      <c r="G130" s="39"/>
      <c r="H130" s="39"/>
      <c r="I130" s="31" t="s">
        <v>23</v>
      </c>
      <c r="J130" s="78" t="str">
        <f>IF(J12="","",J12)</f>
        <v>22. 12. 2022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25</v>
      </c>
      <c r="D132" s="39"/>
      <c r="E132" s="39"/>
      <c r="F132" s="26" t="str">
        <f>E15</f>
        <v>Město Sušice</v>
      </c>
      <c r="G132" s="39"/>
      <c r="H132" s="39"/>
      <c r="I132" s="31" t="s">
        <v>31</v>
      </c>
      <c r="J132" s="35" t="str">
        <f>E21</f>
        <v>Ing. Jan Prášek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29</v>
      </c>
      <c r="D133" s="39"/>
      <c r="E133" s="39"/>
      <c r="F133" s="26" t="str">
        <f>IF(E18="","",E18)</f>
        <v>Vyplň údaj</v>
      </c>
      <c r="G133" s="39"/>
      <c r="H133" s="39"/>
      <c r="I133" s="31" t="s">
        <v>34</v>
      </c>
      <c r="J133" s="35" t="str">
        <f>E24</f>
        <v>Pavel Hrba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98"/>
      <c r="B135" s="199"/>
      <c r="C135" s="200" t="s">
        <v>139</v>
      </c>
      <c r="D135" s="201" t="s">
        <v>63</v>
      </c>
      <c r="E135" s="201" t="s">
        <v>59</v>
      </c>
      <c r="F135" s="201" t="s">
        <v>60</v>
      </c>
      <c r="G135" s="201" t="s">
        <v>140</v>
      </c>
      <c r="H135" s="201" t="s">
        <v>141</v>
      </c>
      <c r="I135" s="201" t="s">
        <v>142</v>
      </c>
      <c r="J135" s="201" t="s">
        <v>114</v>
      </c>
      <c r="K135" s="202" t="s">
        <v>143</v>
      </c>
      <c r="L135" s="203"/>
      <c r="M135" s="99" t="s">
        <v>1</v>
      </c>
      <c r="N135" s="100" t="s">
        <v>42</v>
      </c>
      <c r="O135" s="100" t="s">
        <v>144</v>
      </c>
      <c r="P135" s="100" t="s">
        <v>145</v>
      </c>
      <c r="Q135" s="100" t="s">
        <v>146</v>
      </c>
      <c r="R135" s="100" t="s">
        <v>147</v>
      </c>
      <c r="S135" s="100" t="s">
        <v>148</v>
      </c>
      <c r="T135" s="101" t="s">
        <v>149</v>
      </c>
      <c r="U135" s="198"/>
      <c r="V135" s="198"/>
      <c r="W135" s="198"/>
      <c r="X135" s="198"/>
      <c r="Y135" s="198"/>
      <c r="Z135" s="198"/>
      <c r="AA135" s="198"/>
      <c r="AB135" s="198"/>
      <c r="AC135" s="198"/>
      <c r="AD135" s="198"/>
      <c r="AE135" s="198"/>
    </row>
    <row r="136" s="2" customFormat="1" ht="22.8" customHeight="1">
      <c r="A136" s="37"/>
      <c r="B136" s="38"/>
      <c r="C136" s="106" t="s">
        <v>150</v>
      </c>
      <c r="D136" s="39"/>
      <c r="E136" s="39"/>
      <c r="F136" s="39"/>
      <c r="G136" s="39"/>
      <c r="H136" s="39"/>
      <c r="I136" s="39"/>
      <c r="J136" s="204">
        <f>BK136</f>
        <v>0</v>
      </c>
      <c r="K136" s="39"/>
      <c r="L136" s="43"/>
      <c r="M136" s="102"/>
      <c r="N136" s="205"/>
      <c r="O136" s="103"/>
      <c r="P136" s="206">
        <f>P137+P442</f>
        <v>0</v>
      </c>
      <c r="Q136" s="103"/>
      <c r="R136" s="206">
        <f>R137+R442</f>
        <v>107.39517981</v>
      </c>
      <c r="S136" s="103"/>
      <c r="T136" s="207">
        <f>T137+T442</f>
        <v>51.8369012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77</v>
      </c>
      <c r="AU136" s="16" t="s">
        <v>116</v>
      </c>
      <c r="BK136" s="208">
        <f>BK137+BK442</f>
        <v>0</v>
      </c>
    </row>
    <row r="137" s="12" customFormat="1" ht="25.92" customHeight="1">
      <c r="A137" s="12"/>
      <c r="B137" s="209"/>
      <c r="C137" s="210"/>
      <c r="D137" s="211" t="s">
        <v>77</v>
      </c>
      <c r="E137" s="212" t="s">
        <v>151</v>
      </c>
      <c r="F137" s="212" t="s">
        <v>152</v>
      </c>
      <c r="G137" s="210"/>
      <c r="H137" s="210"/>
      <c r="I137" s="213"/>
      <c r="J137" s="214">
        <f>BK137</f>
        <v>0</v>
      </c>
      <c r="K137" s="210"/>
      <c r="L137" s="215"/>
      <c r="M137" s="216"/>
      <c r="N137" s="217"/>
      <c r="O137" s="217"/>
      <c r="P137" s="218">
        <f>P138+P149+P152+P158+P344+P357+P365+P415+P426+P440</f>
        <v>0</v>
      </c>
      <c r="Q137" s="217"/>
      <c r="R137" s="218">
        <f>R138+R149+R152+R158+R344+R357+R365+R415+R426+R440</f>
        <v>90.538530930000007</v>
      </c>
      <c r="S137" s="217"/>
      <c r="T137" s="219">
        <f>T138+T149+T152+T158+T344+T357+T365+T415+T426+T440</f>
        <v>47.326149000000001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0" t="s">
        <v>8</v>
      </c>
      <c r="AT137" s="221" t="s">
        <v>77</v>
      </c>
      <c r="AU137" s="221" t="s">
        <v>78</v>
      </c>
      <c r="AY137" s="220" t="s">
        <v>153</v>
      </c>
      <c r="BK137" s="222">
        <f>BK138+BK149+BK152+BK158+BK344+BK357+BK365+BK415+BK426+BK440</f>
        <v>0</v>
      </c>
    </row>
    <row r="138" s="12" customFormat="1" ht="22.8" customHeight="1">
      <c r="A138" s="12"/>
      <c r="B138" s="209"/>
      <c r="C138" s="210"/>
      <c r="D138" s="211" t="s">
        <v>77</v>
      </c>
      <c r="E138" s="223" t="s">
        <v>8</v>
      </c>
      <c r="F138" s="223" t="s">
        <v>154</v>
      </c>
      <c r="G138" s="210"/>
      <c r="H138" s="210"/>
      <c r="I138" s="213"/>
      <c r="J138" s="224">
        <f>BK138</f>
        <v>0</v>
      </c>
      <c r="K138" s="210"/>
      <c r="L138" s="215"/>
      <c r="M138" s="216"/>
      <c r="N138" s="217"/>
      <c r="O138" s="217"/>
      <c r="P138" s="218">
        <f>SUM(P139:P148)</f>
        <v>0</v>
      </c>
      <c r="Q138" s="217"/>
      <c r="R138" s="218">
        <f>SUM(R139:R148)</f>
        <v>0</v>
      </c>
      <c r="S138" s="217"/>
      <c r="T138" s="219">
        <f>SUM(T139:T148)</f>
        <v>28.959975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0" t="s">
        <v>8</v>
      </c>
      <c r="AT138" s="221" t="s">
        <v>77</v>
      </c>
      <c r="AU138" s="221" t="s">
        <v>8</v>
      </c>
      <c r="AY138" s="220" t="s">
        <v>153</v>
      </c>
      <c r="BK138" s="222">
        <f>SUM(BK139:BK148)</f>
        <v>0</v>
      </c>
    </row>
    <row r="139" s="2" customFormat="1" ht="24.15" customHeight="1">
      <c r="A139" s="37"/>
      <c r="B139" s="38"/>
      <c r="C139" s="225" t="s">
        <v>8</v>
      </c>
      <c r="D139" s="225" t="s">
        <v>155</v>
      </c>
      <c r="E139" s="226" t="s">
        <v>156</v>
      </c>
      <c r="F139" s="227" t="s">
        <v>157</v>
      </c>
      <c r="G139" s="228" t="s">
        <v>158</v>
      </c>
      <c r="H139" s="229">
        <v>58.505000000000003</v>
      </c>
      <c r="I139" s="230"/>
      <c r="J139" s="231">
        <f>ROUND(I139*H139,0)</f>
        <v>0</v>
      </c>
      <c r="K139" s="227" t="s">
        <v>159</v>
      </c>
      <c r="L139" s="43"/>
      <c r="M139" s="232" t="s">
        <v>1</v>
      </c>
      <c r="N139" s="233" t="s">
        <v>44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0.255</v>
      </c>
      <c r="T139" s="235">
        <f>S139*H139</f>
        <v>14.918775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160</v>
      </c>
      <c r="AT139" s="236" t="s">
        <v>155</v>
      </c>
      <c r="AU139" s="236" t="s">
        <v>88</v>
      </c>
      <c r="AY139" s="16" t="s">
        <v>153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88</v>
      </c>
      <c r="BK139" s="237">
        <f>ROUND(I139*H139,0)</f>
        <v>0</v>
      </c>
      <c r="BL139" s="16" t="s">
        <v>160</v>
      </c>
      <c r="BM139" s="236" t="s">
        <v>1909</v>
      </c>
    </row>
    <row r="140" s="13" customFormat="1">
      <c r="A140" s="13"/>
      <c r="B140" s="238"/>
      <c r="C140" s="239"/>
      <c r="D140" s="240" t="s">
        <v>162</v>
      </c>
      <c r="E140" s="241" t="s">
        <v>1</v>
      </c>
      <c r="F140" s="242" t="s">
        <v>1910</v>
      </c>
      <c r="G140" s="239"/>
      <c r="H140" s="243">
        <v>58.505000000000003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162</v>
      </c>
      <c r="AU140" s="249" t="s">
        <v>88</v>
      </c>
      <c r="AV140" s="13" t="s">
        <v>88</v>
      </c>
      <c r="AW140" s="13" t="s">
        <v>33</v>
      </c>
      <c r="AX140" s="13" t="s">
        <v>78</v>
      </c>
      <c r="AY140" s="249" t="s">
        <v>153</v>
      </c>
    </row>
    <row r="141" s="2" customFormat="1" ht="24.15" customHeight="1">
      <c r="A141" s="37"/>
      <c r="B141" s="38"/>
      <c r="C141" s="225" t="s">
        <v>88</v>
      </c>
      <c r="D141" s="225" t="s">
        <v>155</v>
      </c>
      <c r="E141" s="226" t="s">
        <v>164</v>
      </c>
      <c r="F141" s="227" t="s">
        <v>165</v>
      </c>
      <c r="G141" s="228" t="s">
        <v>158</v>
      </c>
      <c r="H141" s="229">
        <v>58.505000000000003</v>
      </c>
      <c r="I141" s="230"/>
      <c r="J141" s="231">
        <f>ROUND(I141*H141,0)</f>
        <v>0</v>
      </c>
      <c r="K141" s="227" t="s">
        <v>159</v>
      </c>
      <c r="L141" s="43"/>
      <c r="M141" s="232" t="s">
        <v>1</v>
      </c>
      <c r="N141" s="233" t="s">
        <v>44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0.23999999999999999</v>
      </c>
      <c r="T141" s="235">
        <f>S141*H141</f>
        <v>14.0412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160</v>
      </c>
      <c r="AT141" s="236" t="s">
        <v>155</v>
      </c>
      <c r="AU141" s="236" t="s">
        <v>88</v>
      </c>
      <c r="AY141" s="16" t="s">
        <v>153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88</v>
      </c>
      <c r="BK141" s="237">
        <f>ROUND(I141*H141,0)</f>
        <v>0</v>
      </c>
      <c r="BL141" s="16" t="s">
        <v>160</v>
      </c>
      <c r="BM141" s="236" t="s">
        <v>1911</v>
      </c>
    </row>
    <row r="142" s="2" customFormat="1" ht="24.15" customHeight="1">
      <c r="A142" s="37"/>
      <c r="B142" s="38"/>
      <c r="C142" s="225" t="s">
        <v>167</v>
      </c>
      <c r="D142" s="225" t="s">
        <v>155</v>
      </c>
      <c r="E142" s="226" t="s">
        <v>168</v>
      </c>
      <c r="F142" s="227" t="s">
        <v>169</v>
      </c>
      <c r="G142" s="228" t="s">
        <v>170</v>
      </c>
      <c r="H142" s="229">
        <v>8.7759999999999998</v>
      </c>
      <c r="I142" s="230"/>
      <c r="J142" s="231">
        <f>ROUND(I142*H142,0)</f>
        <v>0</v>
      </c>
      <c r="K142" s="227" t="s">
        <v>159</v>
      </c>
      <c r="L142" s="43"/>
      <c r="M142" s="232" t="s">
        <v>1</v>
      </c>
      <c r="N142" s="233" t="s">
        <v>44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160</v>
      </c>
      <c r="AT142" s="236" t="s">
        <v>155</v>
      </c>
      <c r="AU142" s="236" t="s">
        <v>88</v>
      </c>
      <c r="AY142" s="16" t="s">
        <v>153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88</v>
      </c>
      <c r="BK142" s="237">
        <f>ROUND(I142*H142,0)</f>
        <v>0</v>
      </c>
      <c r="BL142" s="16" t="s">
        <v>160</v>
      </c>
      <c r="BM142" s="236" t="s">
        <v>1912</v>
      </c>
    </row>
    <row r="143" s="13" customFormat="1">
      <c r="A143" s="13"/>
      <c r="B143" s="238"/>
      <c r="C143" s="239"/>
      <c r="D143" s="240" t="s">
        <v>162</v>
      </c>
      <c r="E143" s="241" t="s">
        <v>1</v>
      </c>
      <c r="F143" s="242" t="s">
        <v>1913</v>
      </c>
      <c r="G143" s="239"/>
      <c r="H143" s="243">
        <v>8.7759999999999998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162</v>
      </c>
      <c r="AU143" s="249" t="s">
        <v>88</v>
      </c>
      <c r="AV143" s="13" t="s">
        <v>88</v>
      </c>
      <c r="AW143" s="13" t="s">
        <v>33</v>
      </c>
      <c r="AX143" s="13" t="s">
        <v>78</v>
      </c>
      <c r="AY143" s="249" t="s">
        <v>153</v>
      </c>
    </row>
    <row r="144" s="2" customFormat="1" ht="37.8" customHeight="1">
      <c r="A144" s="37"/>
      <c r="B144" s="38"/>
      <c r="C144" s="225" t="s">
        <v>160</v>
      </c>
      <c r="D144" s="225" t="s">
        <v>155</v>
      </c>
      <c r="E144" s="226" t="s">
        <v>173</v>
      </c>
      <c r="F144" s="227" t="s">
        <v>174</v>
      </c>
      <c r="G144" s="228" t="s">
        <v>170</v>
      </c>
      <c r="H144" s="229">
        <v>8.7759999999999998</v>
      </c>
      <c r="I144" s="230"/>
      <c r="J144" s="231">
        <f>ROUND(I144*H144,0)</f>
        <v>0</v>
      </c>
      <c r="K144" s="227" t="s">
        <v>159</v>
      </c>
      <c r="L144" s="43"/>
      <c r="M144" s="232" t="s">
        <v>1</v>
      </c>
      <c r="N144" s="233" t="s">
        <v>44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160</v>
      </c>
      <c r="AT144" s="236" t="s">
        <v>155</v>
      </c>
      <c r="AU144" s="236" t="s">
        <v>88</v>
      </c>
      <c r="AY144" s="16" t="s">
        <v>153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88</v>
      </c>
      <c r="BK144" s="237">
        <f>ROUND(I144*H144,0)</f>
        <v>0</v>
      </c>
      <c r="BL144" s="16" t="s">
        <v>160</v>
      </c>
      <c r="BM144" s="236" t="s">
        <v>1914</v>
      </c>
    </row>
    <row r="145" s="2" customFormat="1" ht="33" customHeight="1">
      <c r="A145" s="37"/>
      <c r="B145" s="38"/>
      <c r="C145" s="225" t="s">
        <v>176</v>
      </c>
      <c r="D145" s="225" t="s">
        <v>155</v>
      </c>
      <c r="E145" s="226" t="s">
        <v>181</v>
      </c>
      <c r="F145" s="227" t="s">
        <v>182</v>
      </c>
      <c r="G145" s="228" t="s">
        <v>183</v>
      </c>
      <c r="H145" s="229">
        <v>15.358000000000001</v>
      </c>
      <c r="I145" s="230"/>
      <c r="J145" s="231">
        <f>ROUND(I145*H145,0)</f>
        <v>0</v>
      </c>
      <c r="K145" s="227" t="s">
        <v>159</v>
      </c>
      <c r="L145" s="43"/>
      <c r="M145" s="232" t="s">
        <v>1</v>
      </c>
      <c r="N145" s="233" t="s">
        <v>44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160</v>
      </c>
      <c r="AT145" s="236" t="s">
        <v>155</v>
      </c>
      <c r="AU145" s="236" t="s">
        <v>88</v>
      </c>
      <c r="AY145" s="16" t="s">
        <v>153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88</v>
      </c>
      <c r="BK145" s="237">
        <f>ROUND(I145*H145,0)</f>
        <v>0</v>
      </c>
      <c r="BL145" s="16" t="s">
        <v>160</v>
      </c>
      <c r="BM145" s="236" t="s">
        <v>1915</v>
      </c>
    </row>
    <row r="146" s="13" customFormat="1">
      <c r="A146" s="13"/>
      <c r="B146" s="238"/>
      <c r="C146" s="239"/>
      <c r="D146" s="240" t="s">
        <v>162</v>
      </c>
      <c r="E146" s="241" t="s">
        <v>1</v>
      </c>
      <c r="F146" s="242" t="s">
        <v>1916</v>
      </c>
      <c r="G146" s="239"/>
      <c r="H146" s="243">
        <v>15.358000000000001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162</v>
      </c>
      <c r="AU146" s="249" t="s">
        <v>88</v>
      </c>
      <c r="AV146" s="13" t="s">
        <v>88</v>
      </c>
      <c r="AW146" s="13" t="s">
        <v>33</v>
      </c>
      <c r="AX146" s="13" t="s">
        <v>78</v>
      </c>
      <c r="AY146" s="249" t="s">
        <v>153</v>
      </c>
    </row>
    <row r="147" s="2" customFormat="1" ht="16.5" customHeight="1">
      <c r="A147" s="37"/>
      <c r="B147" s="38"/>
      <c r="C147" s="225" t="s">
        <v>180</v>
      </c>
      <c r="D147" s="225" t="s">
        <v>155</v>
      </c>
      <c r="E147" s="226" t="s">
        <v>177</v>
      </c>
      <c r="F147" s="227" t="s">
        <v>178</v>
      </c>
      <c r="G147" s="228" t="s">
        <v>170</v>
      </c>
      <c r="H147" s="229">
        <v>8.7759999999999998</v>
      </c>
      <c r="I147" s="230"/>
      <c r="J147" s="231">
        <f>ROUND(I147*H147,0)</f>
        <v>0</v>
      </c>
      <c r="K147" s="227" t="s">
        <v>159</v>
      </c>
      <c r="L147" s="43"/>
      <c r="M147" s="232" t="s">
        <v>1</v>
      </c>
      <c r="N147" s="233" t="s">
        <v>44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160</v>
      </c>
      <c r="AT147" s="236" t="s">
        <v>155</v>
      </c>
      <c r="AU147" s="236" t="s">
        <v>88</v>
      </c>
      <c r="AY147" s="16" t="s">
        <v>153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88</v>
      </c>
      <c r="BK147" s="237">
        <f>ROUND(I147*H147,0)</f>
        <v>0</v>
      </c>
      <c r="BL147" s="16" t="s">
        <v>160</v>
      </c>
      <c r="BM147" s="236" t="s">
        <v>1917</v>
      </c>
    </row>
    <row r="148" s="2" customFormat="1" ht="24.15" customHeight="1">
      <c r="A148" s="37"/>
      <c r="B148" s="38"/>
      <c r="C148" s="225" t="s">
        <v>186</v>
      </c>
      <c r="D148" s="225" t="s">
        <v>155</v>
      </c>
      <c r="E148" s="226" t="s">
        <v>187</v>
      </c>
      <c r="F148" s="227" t="s">
        <v>188</v>
      </c>
      <c r="G148" s="228" t="s">
        <v>158</v>
      </c>
      <c r="H148" s="229">
        <v>58.505000000000003</v>
      </c>
      <c r="I148" s="230"/>
      <c r="J148" s="231">
        <f>ROUND(I148*H148,0)</f>
        <v>0</v>
      </c>
      <c r="K148" s="227" t="s">
        <v>159</v>
      </c>
      <c r="L148" s="43"/>
      <c r="M148" s="232" t="s">
        <v>1</v>
      </c>
      <c r="N148" s="233" t="s">
        <v>44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160</v>
      </c>
      <c r="AT148" s="236" t="s">
        <v>155</v>
      </c>
      <c r="AU148" s="236" t="s">
        <v>88</v>
      </c>
      <c r="AY148" s="16" t="s">
        <v>153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88</v>
      </c>
      <c r="BK148" s="237">
        <f>ROUND(I148*H148,0)</f>
        <v>0</v>
      </c>
      <c r="BL148" s="16" t="s">
        <v>160</v>
      </c>
      <c r="BM148" s="236" t="s">
        <v>1918</v>
      </c>
    </row>
    <row r="149" s="12" customFormat="1" ht="22.8" customHeight="1">
      <c r="A149" s="12"/>
      <c r="B149" s="209"/>
      <c r="C149" s="210"/>
      <c r="D149" s="211" t="s">
        <v>77</v>
      </c>
      <c r="E149" s="223" t="s">
        <v>167</v>
      </c>
      <c r="F149" s="223" t="s">
        <v>190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SUM(P150:P151)</f>
        <v>0</v>
      </c>
      <c r="Q149" s="217"/>
      <c r="R149" s="218">
        <f>SUM(R150:R151)</f>
        <v>1.3285272000000001</v>
      </c>
      <c r="S149" s="217"/>
      <c r="T149" s="21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</v>
      </c>
      <c r="AT149" s="221" t="s">
        <v>77</v>
      </c>
      <c r="AU149" s="221" t="s">
        <v>8</v>
      </c>
      <c r="AY149" s="220" t="s">
        <v>153</v>
      </c>
      <c r="BK149" s="222">
        <f>SUM(BK150:BK151)</f>
        <v>0</v>
      </c>
    </row>
    <row r="150" s="2" customFormat="1" ht="33" customHeight="1">
      <c r="A150" s="37"/>
      <c r="B150" s="38"/>
      <c r="C150" s="225" t="s">
        <v>191</v>
      </c>
      <c r="D150" s="225" t="s">
        <v>155</v>
      </c>
      <c r="E150" s="226" t="s">
        <v>192</v>
      </c>
      <c r="F150" s="227" t="s">
        <v>193</v>
      </c>
      <c r="G150" s="228" t="s">
        <v>158</v>
      </c>
      <c r="H150" s="229">
        <v>7.2800000000000002</v>
      </c>
      <c r="I150" s="230"/>
      <c r="J150" s="231">
        <f>ROUND(I150*H150,0)</f>
        <v>0</v>
      </c>
      <c r="K150" s="227" t="s">
        <v>159</v>
      </c>
      <c r="L150" s="43"/>
      <c r="M150" s="232" t="s">
        <v>1</v>
      </c>
      <c r="N150" s="233" t="s">
        <v>44</v>
      </c>
      <c r="O150" s="90"/>
      <c r="P150" s="234">
        <f>O150*H150</f>
        <v>0</v>
      </c>
      <c r="Q150" s="234">
        <v>0.18249000000000001</v>
      </c>
      <c r="R150" s="234">
        <f>Q150*H150</f>
        <v>1.3285272000000001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160</v>
      </c>
      <c r="AT150" s="236" t="s">
        <v>155</v>
      </c>
      <c r="AU150" s="236" t="s">
        <v>88</v>
      </c>
      <c r="AY150" s="16" t="s">
        <v>153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88</v>
      </c>
      <c r="BK150" s="237">
        <f>ROUND(I150*H150,0)</f>
        <v>0</v>
      </c>
      <c r="BL150" s="16" t="s">
        <v>160</v>
      </c>
      <c r="BM150" s="236" t="s">
        <v>1919</v>
      </c>
    </row>
    <row r="151" s="13" customFormat="1">
      <c r="A151" s="13"/>
      <c r="B151" s="238"/>
      <c r="C151" s="239"/>
      <c r="D151" s="240" t="s">
        <v>162</v>
      </c>
      <c r="E151" s="241" t="s">
        <v>1</v>
      </c>
      <c r="F151" s="242" t="s">
        <v>195</v>
      </c>
      <c r="G151" s="239"/>
      <c r="H151" s="243">
        <v>7.2800000000000002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162</v>
      </c>
      <c r="AU151" s="249" t="s">
        <v>88</v>
      </c>
      <c r="AV151" s="13" t="s">
        <v>88</v>
      </c>
      <c r="AW151" s="13" t="s">
        <v>33</v>
      </c>
      <c r="AX151" s="13" t="s">
        <v>78</v>
      </c>
      <c r="AY151" s="249" t="s">
        <v>153</v>
      </c>
    </row>
    <row r="152" s="12" customFormat="1" ht="22.8" customHeight="1">
      <c r="A152" s="12"/>
      <c r="B152" s="209"/>
      <c r="C152" s="210"/>
      <c r="D152" s="211" t="s">
        <v>77</v>
      </c>
      <c r="E152" s="223" t="s">
        <v>160</v>
      </c>
      <c r="F152" s="223" t="s">
        <v>196</v>
      </c>
      <c r="G152" s="210"/>
      <c r="H152" s="210"/>
      <c r="I152" s="213"/>
      <c r="J152" s="224">
        <f>BK152</f>
        <v>0</v>
      </c>
      <c r="K152" s="210"/>
      <c r="L152" s="215"/>
      <c r="M152" s="216"/>
      <c r="N152" s="217"/>
      <c r="O152" s="217"/>
      <c r="P152" s="218">
        <f>SUM(P153:P157)</f>
        <v>0</v>
      </c>
      <c r="Q152" s="217"/>
      <c r="R152" s="218">
        <f>SUM(R153:R157)</f>
        <v>0</v>
      </c>
      <c r="S152" s="217"/>
      <c r="T152" s="219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8</v>
      </c>
      <c r="AT152" s="221" t="s">
        <v>77</v>
      </c>
      <c r="AU152" s="221" t="s">
        <v>8</v>
      </c>
      <c r="AY152" s="220" t="s">
        <v>153</v>
      </c>
      <c r="BK152" s="222">
        <f>SUM(BK153:BK157)</f>
        <v>0</v>
      </c>
    </row>
    <row r="153" s="2" customFormat="1" ht="33" customHeight="1">
      <c r="A153" s="37"/>
      <c r="B153" s="38"/>
      <c r="C153" s="225" t="s">
        <v>197</v>
      </c>
      <c r="D153" s="225" t="s">
        <v>155</v>
      </c>
      <c r="E153" s="226" t="s">
        <v>198</v>
      </c>
      <c r="F153" s="227" t="s">
        <v>199</v>
      </c>
      <c r="G153" s="228" t="s">
        <v>158</v>
      </c>
      <c r="H153" s="229">
        <v>58.505000000000003</v>
      </c>
      <c r="I153" s="230"/>
      <c r="J153" s="231">
        <f>ROUND(I153*H153,0)</f>
        <v>0</v>
      </c>
      <c r="K153" s="227" t="s">
        <v>159</v>
      </c>
      <c r="L153" s="43"/>
      <c r="M153" s="232" t="s">
        <v>1</v>
      </c>
      <c r="N153" s="233" t="s">
        <v>44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160</v>
      </c>
      <c r="AT153" s="236" t="s">
        <v>155</v>
      </c>
      <c r="AU153" s="236" t="s">
        <v>88</v>
      </c>
      <c r="AY153" s="16" t="s">
        <v>153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88</v>
      </c>
      <c r="BK153" s="237">
        <f>ROUND(I153*H153,0)</f>
        <v>0</v>
      </c>
      <c r="BL153" s="16" t="s">
        <v>160</v>
      </c>
      <c r="BM153" s="236" t="s">
        <v>1920</v>
      </c>
    </row>
    <row r="154" s="13" customFormat="1">
      <c r="A154" s="13"/>
      <c r="B154" s="238"/>
      <c r="C154" s="239"/>
      <c r="D154" s="240" t="s">
        <v>162</v>
      </c>
      <c r="E154" s="241" t="s">
        <v>1</v>
      </c>
      <c r="F154" s="242" t="s">
        <v>1910</v>
      </c>
      <c r="G154" s="239"/>
      <c r="H154" s="243">
        <v>58.505000000000003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162</v>
      </c>
      <c r="AU154" s="249" t="s">
        <v>88</v>
      </c>
      <c r="AV154" s="13" t="s">
        <v>88</v>
      </c>
      <c r="AW154" s="13" t="s">
        <v>33</v>
      </c>
      <c r="AX154" s="13" t="s">
        <v>78</v>
      </c>
      <c r="AY154" s="249" t="s">
        <v>153</v>
      </c>
    </row>
    <row r="155" s="2" customFormat="1" ht="33" customHeight="1">
      <c r="A155" s="37"/>
      <c r="B155" s="38"/>
      <c r="C155" s="225" t="s">
        <v>201</v>
      </c>
      <c r="D155" s="225" t="s">
        <v>155</v>
      </c>
      <c r="E155" s="226" t="s">
        <v>202</v>
      </c>
      <c r="F155" s="227" t="s">
        <v>203</v>
      </c>
      <c r="G155" s="228" t="s">
        <v>158</v>
      </c>
      <c r="H155" s="229">
        <v>58.505000000000003</v>
      </c>
      <c r="I155" s="230"/>
      <c r="J155" s="231">
        <f>ROUND(I155*H155,0)</f>
        <v>0</v>
      </c>
      <c r="K155" s="227" t="s">
        <v>159</v>
      </c>
      <c r="L155" s="43"/>
      <c r="M155" s="232" t="s">
        <v>1</v>
      </c>
      <c r="N155" s="233" t="s">
        <v>44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160</v>
      </c>
      <c r="AT155" s="236" t="s">
        <v>155</v>
      </c>
      <c r="AU155" s="236" t="s">
        <v>88</v>
      </c>
      <c r="AY155" s="16" t="s">
        <v>153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88</v>
      </c>
      <c r="BK155" s="237">
        <f>ROUND(I155*H155,0)</f>
        <v>0</v>
      </c>
      <c r="BL155" s="16" t="s">
        <v>160</v>
      </c>
      <c r="BM155" s="236" t="s">
        <v>1921</v>
      </c>
    </row>
    <row r="156" s="2" customFormat="1" ht="24.15" customHeight="1">
      <c r="A156" s="37"/>
      <c r="B156" s="38"/>
      <c r="C156" s="225" t="s">
        <v>205</v>
      </c>
      <c r="D156" s="225" t="s">
        <v>155</v>
      </c>
      <c r="E156" s="226" t="s">
        <v>206</v>
      </c>
      <c r="F156" s="227" t="s">
        <v>207</v>
      </c>
      <c r="G156" s="228" t="s">
        <v>158</v>
      </c>
      <c r="H156" s="229">
        <v>292.52499999999998</v>
      </c>
      <c r="I156" s="230"/>
      <c r="J156" s="231">
        <f>ROUND(I156*H156,0)</f>
        <v>0</v>
      </c>
      <c r="K156" s="227" t="s">
        <v>159</v>
      </c>
      <c r="L156" s="43"/>
      <c r="M156" s="232" t="s">
        <v>1</v>
      </c>
      <c r="N156" s="233" t="s">
        <v>44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160</v>
      </c>
      <c r="AT156" s="236" t="s">
        <v>155</v>
      </c>
      <c r="AU156" s="236" t="s">
        <v>88</v>
      </c>
      <c r="AY156" s="16" t="s">
        <v>153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88</v>
      </c>
      <c r="BK156" s="237">
        <f>ROUND(I156*H156,0)</f>
        <v>0</v>
      </c>
      <c r="BL156" s="16" t="s">
        <v>160</v>
      </c>
      <c r="BM156" s="236" t="s">
        <v>1922</v>
      </c>
    </row>
    <row r="157" s="13" customFormat="1">
      <c r="A157" s="13"/>
      <c r="B157" s="238"/>
      <c r="C157" s="239"/>
      <c r="D157" s="240" t="s">
        <v>162</v>
      </c>
      <c r="E157" s="241" t="s">
        <v>1</v>
      </c>
      <c r="F157" s="242" t="s">
        <v>1923</v>
      </c>
      <c r="G157" s="239"/>
      <c r="H157" s="243">
        <v>292.52499999999998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162</v>
      </c>
      <c r="AU157" s="249" t="s">
        <v>88</v>
      </c>
      <c r="AV157" s="13" t="s">
        <v>88</v>
      </c>
      <c r="AW157" s="13" t="s">
        <v>33</v>
      </c>
      <c r="AX157" s="13" t="s">
        <v>78</v>
      </c>
      <c r="AY157" s="249" t="s">
        <v>153</v>
      </c>
    </row>
    <row r="158" s="12" customFormat="1" ht="22.8" customHeight="1">
      <c r="A158" s="12"/>
      <c r="B158" s="209"/>
      <c r="C158" s="210"/>
      <c r="D158" s="211" t="s">
        <v>77</v>
      </c>
      <c r="E158" s="223" t="s">
        <v>210</v>
      </c>
      <c r="F158" s="223" t="s">
        <v>211</v>
      </c>
      <c r="G158" s="210"/>
      <c r="H158" s="210"/>
      <c r="I158" s="213"/>
      <c r="J158" s="224">
        <f>BK158</f>
        <v>0</v>
      </c>
      <c r="K158" s="210"/>
      <c r="L158" s="215"/>
      <c r="M158" s="216"/>
      <c r="N158" s="217"/>
      <c r="O158" s="217"/>
      <c r="P158" s="218">
        <f>SUM(P159:P343)</f>
        <v>0</v>
      </c>
      <c r="Q158" s="217"/>
      <c r="R158" s="218">
        <f>SUM(R159:R343)</f>
        <v>46.957755950000006</v>
      </c>
      <c r="S158" s="217"/>
      <c r="T158" s="219">
        <f>SUM(T159:T343)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0" t="s">
        <v>8</v>
      </c>
      <c r="AT158" s="221" t="s">
        <v>77</v>
      </c>
      <c r="AU158" s="221" t="s">
        <v>8</v>
      </c>
      <c r="AY158" s="220" t="s">
        <v>153</v>
      </c>
      <c r="BK158" s="222">
        <f>SUM(BK159:BK343)</f>
        <v>0</v>
      </c>
    </row>
    <row r="159" s="2" customFormat="1" ht="21.75" customHeight="1">
      <c r="A159" s="37"/>
      <c r="B159" s="38"/>
      <c r="C159" s="225" t="s">
        <v>212</v>
      </c>
      <c r="D159" s="225" t="s">
        <v>155</v>
      </c>
      <c r="E159" s="226" t="s">
        <v>213</v>
      </c>
      <c r="F159" s="227" t="s">
        <v>214</v>
      </c>
      <c r="G159" s="228" t="s">
        <v>158</v>
      </c>
      <c r="H159" s="229">
        <v>12.32</v>
      </c>
      <c r="I159" s="230"/>
      <c r="J159" s="231">
        <f>ROUND(I159*H159,0)</f>
        <v>0</v>
      </c>
      <c r="K159" s="227" t="s">
        <v>159</v>
      </c>
      <c r="L159" s="43"/>
      <c r="M159" s="232" t="s">
        <v>1</v>
      </c>
      <c r="N159" s="233" t="s">
        <v>44</v>
      </c>
      <c r="O159" s="90"/>
      <c r="P159" s="234">
        <f>O159*H159</f>
        <v>0</v>
      </c>
      <c r="Q159" s="234">
        <v>0.00025999999999999998</v>
      </c>
      <c r="R159" s="234">
        <f>Q159*H159</f>
        <v>0.0032031999999999998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160</v>
      </c>
      <c r="AT159" s="236" t="s">
        <v>155</v>
      </c>
      <c r="AU159" s="236" t="s">
        <v>88</v>
      </c>
      <c r="AY159" s="16" t="s">
        <v>153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88</v>
      </c>
      <c r="BK159" s="237">
        <f>ROUND(I159*H159,0)</f>
        <v>0</v>
      </c>
      <c r="BL159" s="16" t="s">
        <v>160</v>
      </c>
      <c r="BM159" s="236" t="s">
        <v>1924</v>
      </c>
    </row>
    <row r="160" s="13" customFormat="1">
      <c r="A160" s="13"/>
      <c r="B160" s="238"/>
      <c r="C160" s="239"/>
      <c r="D160" s="240" t="s">
        <v>162</v>
      </c>
      <c r="E160" s="241" t="s">
        <v>1</v>
      </c>
      <c r="F160" s="242" t="s">
        <v>216</v>
      </c>
      <c r="G160" s="239"/>
      <c r="H160" s="243">
        <v>6.0800000000000001</v>
      </c>
      <c r="I160" s="244"/>
      <c r="J160" s="239"/>
      <c r="K160" s="239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162</v>
      </c>
      <c r="AU160" s="249" t="s">
        <v>88</v>
      </c>
      <c r="AV160" s="13" t="s">
        <v>88</v>
      </c>
      <c r="AW160" s="13" t="s">
        <v>33</v>
      </c>
      <c r="AX160" s="13" t="s">
        <v>78</v>
      </c>
      <c r="AY160" s="249" t="s">
        <v>153</v>
      </c>
    </row>
    <row r="161" s="13" customFormat="1">
      <c r="A161" s="13"/>
      <c r="B161" s="238"/>
      <c r="C161" s="239"/>
      <c r="D161" s="240" t="s">
        <v>162</v>
      </c>
      <c r="E161" s="241" t="s">
        <v>1</v>
      </c>
      <c r="F161" s="242" t="s">
        <v>1437</v>
      </c>
      <c r="G161" s="239"/>
      <c r="H161" s="243">
        <v>6.2400000000000002</v>
      </c>
      <c r="I161" s="244"/>
      <c r="J161" s="239"/>
      <c r="K161" s="239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162</v>
      </c>
      <c r="AU161" s="249" t="s">
        <v>88</v>
      </c>
      <c r="AV161" s="13" t="s">
        <v>88</v>
      </c>
      <c r="AW161" s="13" t="s">
        <v>33</v>
      </c>
      <c r="AX161" s="13" t="s">
        <v>78</v>
      </c>
      <c r="AY161" s="249" t="s">
        <v>153</v>
      </c>
    </row>
    <row r="162" s="2" customFormat="1" ht="24.15" customHeight="1">
      <c r="A162" s="37"/>
      <c r="B162" s="38"/>
      <c r="C162" s="225" t="s">
        <v>218</v>
      </c>
      <c r="D162" s="225" t="s">
        <v>155</v>
      </c>
      <c r="E162" s="226" t="s">
        <v>219</v>
      </c>
      <c r="F162" s="227" t="s">
        <v>220</v>
      </c>
      <c r="G162" s="228" t="s">
        <v>158</v>
      </c>
      <c r="H162" s="229">
        <v>12.32</v>
      </c>
      <c r="I162" s="230"/>
      <c r="J162" s="231">
        <f>ROUND(I162*H162,0)</f>
        <v>0</v>
      </c>
      <c r="K162" s="227" t="s">
        <v>159</v>
      </c>
      <c r="L162" s="43"/>
      <c r="M162" s="232" t="s">
        <v>1</v>
      </c>
      <c r="N162" s="233" t="s">
        <v>44</v>
      </c>
      <c r="O162" s="90"/>
      <c r="P162" s="234">
        <f>O162*H162</f>
        <v>0</v>
      </c>
      <c r="Q162" s="234">
        <v>0.0043800000000000002</v>
      </c>
      <c r="R162" s="234">
        <f>Q162*H162</f>
        <v>0.053961600000000005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160</v>
      </c>
      <c r="AT162" s="236" t="s">
        <v>155</v>
      </c>
      <c r="AU162" s="236" t="s">
        <v>88</v>
      </c>
      <c r="AY162" s="16" t="s">
        <v>153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88</v>
      </c>
      <c r="BK162" s="237">
        <f>ROUND(I162*H162,0)</f>
        <v>0</v>
      </c>
      <c r="BL162" s="16" t="s">
        <v>160</v>
      </c>
      <c r="BM162" s="236" t="s">
        <v>1925</v>
      </c>
    </row>
    <row r="163" s="13" customFormat="1">
      <c r="A163" s="13"/>
      <c r="B163" s="238"/>
      <c r="C163" s="239"/>
      <c r="D163" s="240" t="s">
        <v>162</v>
      </c>
      <c r="E163" s="241" t="s">
        <v>1</v>
      </c>
      <c r="F163" s="242" t="s">
        <v>216</v>
      </c>
      <c r="G163" s="239"/>
      <c r="H163" s="243">
        <v>6.0800000000000001</v>
      </c>
      <c r="I163" s="244"/>
      <c r="J163" s="239"/>
      <c r="K163" s="239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162</v>
      </c>
      <c r="AU163" s="249" t="s">
        <v>88</v>
      </c>
      <c r="AV163" s="13" t="s">
        <v>88</v>
      </c>
      <c r="AW163" s="13" t="s">
        <v>33</v>
      </c>
      <c r="AX163" s="13" t="s">
        <v>78</v>
      </c>
      <c r="AY163" s="249" t="s">
        <v>153</v>
      </c>
    </row>
    <row r="164" s="13" customFormat="1">
      <c r="A164" s="13"/>
      <c r="B164" s="238"/>
      <c r="C164" s="239"/>
      <c r="D164" s="240" t="s">
        <v>162</v>
      </c>
      <c r="E164" s="241" t="s">
        <v>1</v>
      </c>
      <c r="F164" s="242" t="s">
        <v>1437</v>
      </c>
      <c r="G164" s="239"/>
      <c r="H164" s="243">
        <v>6.2400000000000002</v>
      </c>
      <c r="I164" s="244"/>
      <c r="J164" s="239"/>
      <c r="K164" s="239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162</v>
      </c>
      <c r="AU164" s="249" t="s">
        <v>88</v>
      </c>
      <c r="AV164" s="13" t="s">
        <v>88</v>
      </c>
      <c r="AW164" s="13" t="s">
        <v>33</v>
      </c>
      <c r="AX164" s="13" t="s">
        <v>78</v>
      </c>
      <c r="AY164" s="249" t="s">
        <v>153</v>
      </c>
    </row>
    <row r="165" s="2" customFormat="1" ht="24.15" customHeight="1">
      <c r="A165" s="37"/>
      <c r="B165" s="38"/>
      <c r="C165" s="225" t="s">
        <v>222</v>
      </c>
      <c r="D165" s="225" t="s">
        <v>155</v>
      </c>
      <c r="E165" s="226" t="s">
        <v>223</v>
      </c>
      <c r="F165" s="227" t="s">
        <v>224</v>
      </c>
      <c r="G165" s="228" t="s">
        <v>158</v>
      </c>
      <c r="H165" s="229">
        <v>179.856</v>
      </c>
      <c r="I165" s="230"/>
      <c r="J165" s="231">
        <f>ROUND(I165*H165,0)</f>
        <v>0</v>
      </c>
      <c r="K165" s="227" t="s">
        <v>159</v>
      </c>
      <c r="L165" s="43"/>
      <c r="M165" s="232" t="s">
        <v>1</v>
      </c>
      <c r="N165" s="233" t="s">
        <v>44</v>
      </c>
      <c r="O165" s="90"/>
      <c r="P165" s="234">
        <f>O165*H165</f>
        <v>0</v>
      </c>
      <c r="Q165" s="234">
        <v>0.00025000000000000001</v>
      </c>
      <c r="R165" s="234">
        <f>Q165*H165</f>
        <v>0.044963999999999997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160</v>
      </c>
      <c r="AT165" s="236" t="s">
        <v>155</v>
      </c>
      <c r="AU165" s="236" t="s">
        <v>88</v>
      </c>
      <c r="AY165" s="16" t="s">
        <v>153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88</v>
      </c>
      <c r="BK165" s="237">
        <f>ROUND(I165*H165,0)</f>
        <v>0</v>
      </c>
      <c r="BL165" s="16" t="s">
        <v>160</v>
      </c>
      <c r="BM165" s="236" t="s">
        <v>1926</v>
      </c>
    </row>
    <row r="166" s="13" customFormat="1">
      <c r="A166" s="13"/>
      <c r="B166" s="238"/>
      <c r="C166" s="239"/>
      <c r="D166" s="240" t="s">
        <v>162</v>
      </c>
      <c r="E166" s="241" t="s">
        <v>1</v>
      </c>
      <c r="F166" s="242" t="s">
        <v>1927</v>
      </c>
      <c r="G166" s="239"/>
      <c r="H166" s="243">
        <v>160.05600000000001</v>
      </c>
      <c r="I166" s="244"/>
      <c r="J166" s="239"/>
      <c r="K166" s="239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162</v>
      </c>
      <c r="AU166" s="249" t="s">
        <v>88</v>
      </c>
      <c r="AV166" s="13" t="s">
        <v>88</v>
      </c>
      <c r="AW166" s="13" t="s">
        <v>33</v>
      </c>
      <c r="AX166" s="13" t="s">
        <v>78</v>
      </c>
      <c r="AY166" s="249" t="s">
        <v>153</v>
      </c>
    </row>
    <row r="167" s="13" customFormat="1">
      <c r="A167" s="13"/>
      <c r="B167" s="238"/>
      <c r="C167" s="239"/>
      <c r="D167" s="240" t="s">
        <v>162</v>
      </c>
      <c r="E167" s="241" t="s">
        <v>1</v>
      </c>
      <c r="F167" s="242" t="s">
        <v>216</v>
      </c>
      <c r="G167" s="239"/>
      <c r="H167" s="243">
        <v>6.0800000000000001</v>
      </c>
      <c r="I167" s="244"/>
      <c r="J167" s="239"/>
      <c r="K167" s="239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162</v>
      </c>
      <c r="AU167" s="249" t="s">
        <v>88</v>
      </c>
      <c r="AV167" s="13" t="s">
        <v>88</v>
      </c>
      <c r="AW167" s="13" t="s">
        <v>33</v>
      </c>
      <c r="AX167" s="13" t="s">
        <v>78</v>
      </c>
      <c r="AY167" s="249" t="s">
        <v>153</v>
      </c>
    </row>
    <row r="168" s="13" customFormat="1">
      <c r="A168" s="13"/>
      <c r="B168" s="238"/>
      <c r="C168" s="239"/>
      <c r="D168" s="240" t="s">
        <v>162</v>
      </c>
      <c r="E168" s="241" t="s">
        <v>1</v>
      </c>
      <c r="F168" s="242" t="s">
        <v>1441</v>
      </c>
      <c r="G168" s="239"/>
      <c r="H168" s="243">
        <v>4.4400000000000004</v>
      </c>
      <c r="I168" s="244"/>
      <c r="J168" s="239"/>
      <c r="K168" s="239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162</v>
      </c>
      <c r="AU168" s="249" t="s">
        <v>88</v>
      </c>
      <c r="AV168" s="13" t="s">
        <v>88</v>
      </c>
      <c r="AW168" s="13" t="s">
        <v>33</v>
      </c>
      <c r="AX168" s="13" t="s">
        <v>78</v>
      </c>
      <c r="AY168" s="249" t="s">
        <v>153</v>
      </c>
    </row>
    <row r="169" s="13" customFormat="1">
      <c r="A169" s="13"/>
      <c r="B169" s="238"/>
      <c r="C169" s="239"/>
      <c r="D169" s="240" t="s">
        <v>162</v>
      </c>
      <c r="E169" s="241" t="s">
        <v>1</v>
      </c>
      <c r="F169" s="242" t="s">
        <v>1442</v>
      </c>
      <c r="G169" s="239"/>
      <c r="H169" s="243">
        <v>3.04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162</v>
      </c>
      <c r="AU169" s="249" t="s">
        <v>88</v>
      </c>
      <c r="AV169" s="13" t="s">
        <v>88</v>
      </c>
      <c r="AW169" s="13" t="s">
        <v>33</v>
      </c>
      <c r="AX169" s="13" t="s">
        <v>78</v>
      </c>
      <c r="AY169" s="249" t="s">
        <v>153</v>
      </c>
    </row>
    <row r="170" s="13" customFormat="1">
      <c r="A170" s="13"/>
      <c r="B170" s="238"/>
      <c r="C170" s="239"/>
      <c r="D170" s="240" t="s">
        <v>162</v>
      </c>
      <c r="E170" s="241" t="s">
        <v>1</v>
      </c>
      <c r="F170" s="242" t="s">
        <v>1437</v>
      </c>
      <c r="G170" s="239"/>
      <c r="H170" s="243">
        <v>6.2400000000000002</v>
      </c>
      <c r="I170" s="244"/>
      <c r="J170" s="239"/>
      <c r="K170" s="239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162</v>
      </c>
      <c r="AU170" s="249" t="s">
        <v>88</v>
      </c>
      <c r="AV170" s="13" t="s">
        <v>88</v>
      </c>
      <c r="AW170" s="13" t="s">
        <v>33</v>
      </c>
      <c r="AX170" s="13" t="s">
        <v>78</v>
      </c>
      <c r="AY170" s="249" t="s">
        <v>153</v>
      </c>
    </row>
    <row r="171" s="2" customFormat="1" ht="49.05" customHeight="1">
      <c r="A171" s="37"/>
      <c r="B171" s="38"/>
      <c r="C171" s="225" t="s">
        <v>9</v>
      </c>
      <c r="D171" s="225" t="s">
        <v>155</v>
      </c>
      <c r="E171" s="226" t="s">
        <v>228</v>
      </c>
      <c r="F171" s="227" t="s">
        <v>229</v>
      </c>
      <c r="G171" s="228" t="s">
        <v>158</v>
      </c>
      <c r="H171" s="229">
        <v>164.49600000000001</v>
      </c>
      <c r="I171" s="230"/>
      <c r="J171" s="231">
        <f>ROUND(I171*H171,0)</f>
        <v>0</v>
      </c>
      <c r="K171" s="227" t="s">
        <v>159</v>
      </c>
      <c r="L171" s="43"/>
      <c r="M171" s="232" t="s">
        <v>1</v>
      </c>
      <c r="N171" s="233" t="s">
        <v>44</v>
      </c>
      <c r="O171" s="90"/>
      <c r="P171" s="234">
        <f>O171*H171</f>
        <v>0</v>
      </c>
      <c r="Q171" s="234">
        <v>0.011390000000000001</v>
      </c>
      <c r="R171" s="234">
        <f>Q171*H171</f>
        <v>1.8736094400000003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160</v>
      </c>
      <c r="AT171" s="236" t="s">
        <v>155</v>
      </c>
      <c r="AU171" s="236" t="s">
        <v>88</v>
      </c>
      <c r="AY171" s="16" t="s">
        <v>153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88</v>
      </c>
      <c r="BK171" s="237">
        <f>ROUND(I171*H171,0)</f>
        <v>0</v>
      </c>
      <c r="BL171" s="16" t="s">
        <v>160</v>
      </c>
      <c r="BM171" s="236" t="s">
        <v>1928</v>
      </c>
    </row>
    <row r="172" s="13" customFormat="1">
      <c r="A172" s="13"/>
      <c r="B172" s="238"/>
      <c r="C172" s="239"/>
      <c r="D172" s="240" t="s">
        <v>162</v>
      </c>
      <c r="E172" s="241" t="s">
        <v>1</v>
      </c>
      <c r="F172" s="242" t="s">
        <v>1927</v>
      </c>
      <c r="G172" s="239"/>
      <c r="H172" s="243">
        <v>160.05600000000001</v>
      </c>
      <c r="I172" s="244"/>
      <c r="J172" s="239"/>
      <c r="K172" s="239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162</v>
      </c>
      <c r="AU172" s="249" t="s">
        <v>88</v>
      </c>
      <c r="AV172" s="13" t="s">
        <v>88</v>
      </c>
      <c r="AW172" s="13" t="s">
        <v>33</v>
      </c>
      <c r="AX172" s="13" t="s">
        <v>78</v>
      </c>
      <c r="AY172" s="249" t="s">
        <v>153</v>
      </c>
    </row>
    <row r="173" s="13" customFormat="1">
      <c r="A173" s="13"/>
      <c r="B173" s="238"/>
      <c r="C173" s="239"/>
      <c r="D173" s="240" t="s">
        <v>162</v>
      </c>
      <c r="E173" s="241" t="s">
        <v>1</v>
      </c>
      <c r="F173" s="242" t="s">
        <v>1441</v>
      </c>
      <c r="G173" s="239"/>
      <c r="H173" s="243">
        <v>4.4400000000000004</v>
      </c>
      <c r="I173" s="244"/>
      <c r="J173" s="239"/>
      <c r="K173" s="239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162</v>
      </c>
      <c r="AU173" s="249" t="s">
        <v>88</v>
      </c>
      <c r="AV173" s="13" t="s">
        <v>88</v>
      </c>
      <c r="AW173" s="13" t="s">
        <v>33</v>
      </c>
      <c r="AX173" s="13" t="s">
        <v>78</v>
      </c>
      <c r="AY173" s="249" t="s">
        <v>153</v>
      </c>
    </row>
    <row r="174" s="2" customFormat="1" ht="24.15" customHeight="1">
      <c r="A174" s="37"/>
      <c r="B174" s="38"/>
      <c r="C174" s="250" t="s">
        <v>231</v>
      </c>
      <c r="D174" s="250" t="s">
        <v>232</v>
      </c>
      <c r="E174" s="251" t="s">
        <v>233</v>
      </c>
      <c r="F174" s="252" t="s">
        <v>234</v>
      </c>
      <c r="G174" s="253" t="s">
        <v>158</v>
      </c>
      <c r="H174" s="254">
        <v>172.721</v>
      </c>
      <c r="I174" s="255"/>
      <c r="J174" s="256">
        <f>ROUND(I174*H174,0)</f>
        <v>0</v>
      </c>
      <c r="K174" s="252" t="s">
        <v>159</v>
      </c>
      <c r="L174" s="257"/>
      <c r="M174" s="258" t="s">
        <v>1</v>
      </c>
      <c r="N174" s="259" t="s">
        <v>44</v>
      </c>
      <c r="O174" s="90"/>
      <c r="P174" s="234">
        <f>O174*H174</f>
        <v>0</v>
      </c>
      <c r="Q174" s="234">
        <v>0.0089999999999999993</v>
      </c>
      <c r="R174" s="234">
        <f>Q174*H174</f>
        <v>1.554489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191</v>
      </c>
      <c r="AT174" s="236" t="s">
        <v>232</v>
      </c>
      <c r="AU174" s="236" t="s">
        <v>88</v>
      </c>
      <c r="AY174" s="16" t="s">
        <v>153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88</v>
      </c>
      <c r="BK174" s="237">
        <f>ROUND(I174*H174,0)</f>
        <v>0</v>
      </c>
      <c r="BL174" s="16" t="s">
        <v>160</v>
      </c>
      <c r="BM174" s="236" t="s">
        <v>1929</v>
      </c>
    </row>
    <row r="175" s="13" customFormat="1">
      <c r="A175" s="13"/>
      <c r="B175" s="238"/>
      <c r="C175" s="239"/>
      <c r="D175" s="240" t="s">
        <v>162</v>
      </c>
      <c r="E175" s="241" t="s">
        <v>1</v>
      </c>
      <c r="F175" s="242" t="s">
        <v>1930</v>
      </c>
      <c r="G175" s="239"/>
      <c r="H175" s="243">
        <v>168.059</v>
      </c>
      <c r="I175" s="244"/>
      <c r="J175" s="239"/>
      <c r="K175" s="239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162</v>
      </c>
      <c r="AU175" s="249" t="s">
        <v>88</v>
      </c>
      <c r="AV175" s="13" t="s">
        <v>88</v>
      </c>
      <c r="AW175" s="13" t="s">
        <v>33</v>
      </c>
      <c r="AX175" s="13" t="s">
        <v>78</v>
      </c>
      <c r="AY175" s="249" t="s">
        <v>153</v>
      </c>
    </row>
    <row r="176" s="13" customFormat="1">
      <c r="A176" s="13"/>
      <c r="B176" s="238"/>
      <c r="C176" s="239"/>
      <c r="D176" s="240" t="s">
        <v>162</v>
      </c>
      <c r="E176" s="241" t="s">
        <v>1</v>
      </c>
      <c r="F176" s="242" t="s">
        <v>1446</v>
      </c>
      <c r="G176" s="239"/>
      <c r="H176" s="243">
        <v>4.6619999999999999</v>
      </c>
      <c r="I176" s="244"/>
      <c r="J176" s="239"/>
      <c r="K176" s="239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162</v>
      </c>
      <c r="AU176" s="249" t="s">
        <v>88</v>
      </c>
      <c r="AV176" s="13" t="s">
        <v>88</v>
      </c>
      <c r="AW176" s="13" t="s">
        <v>33</v>
      </c>
      <c r="AX176" s="13" t="s">
        <v>78</v>
      </c>
      <c r="AY176" s="249" t="s">
        <v>153</v>
      </c>
    </row>
    <row r="177" s="2" customFormat="1" ht="49.05" customHeight="1">
      <c r="A177" s="37"/>
      <c r="B177" s="38"/>
      <c r="C177" s="225" t="s">
        <v>237</v>
      </c>
      <c r="D177" s="225" t="s">
        <v>155</v>
      </c>
      <c r="E177" s="226" t="s">
        <v>238</v>
      </c>
      <c r="F177" s="227" t="s">
        <v>239</v>
      </c>
      <c r="G177" s="228" t="s">
        <v>158</v>
      </c>
      <c r="H177" s="229">
        <v>3.04</v>
      </c>
      <c r="I177" s="230"/>
      <c r="J177" s="231">
        <f>ROUND(I177*H177,0)</f>
        <v>0</v>
      </c>
      <c r="K177" s="227" t="s">
        <v>159</v>
      </c>
      <c r="L177" s="43"/>
      <c r="M177" s="232" t="s">
        <v>1</v>
      </c>
      <c r="N177" s="233" t="s">
        <v>44</v>
      </c>
      <c r="O177" s="90"/>
      <c r="P177" s="234">
        <f>O177*H177</f>
        <v>0</v>
      </c>
      <c r="Q177" s="234">
        <v>0.011599999999999999</v>
      </c>
      <c r="R177" s="234">
        <f>Q177*H177</f>
        <v>0.035263999999999997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160</v>
      </c>
      <c r="AT177" s="236" t="s">
        <v>155</v>
      </c>
      <c r="AU177" s="236" t="s">
        <v>88</v>
      </c>
      <c r="AY177" s="16" t="s">
        <v>153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88</v>
      </c>
      <c r="BK177" s="237">
        <f>ROUND(I177*H177,0)</f>
        <v>0</v>
      </c>
      <c r="BL177" s="16" t="s">
        <v>160</v>
      </c>
      <c r="BM177" s="236" t="s">
        <v>1931</v>
      </c>
    </row>
    <row r="178" s="13" customFormat="1">
      <c r="A178" s="13"/>
      <c r="B178" s="238"/>
      <c r="C178" s="239"/>
      <c r="D178" s="240" t="s">
        <v>162</v>
      </c>
      <c r="E178" s="241" t="s">
        <v>1</v>
      </c>
      <c r="F178" s="242" t="s">
        <v>1442</v>
      </c>
      <c r="G178" s="239"/>
      <c r="H178" s="243">
        <v>3.04</v>
      </c>
      <c r="I178" s="244"/>
      <c r="J178" s="239"/>
      <c r="K178" s="239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162</v>
      </c>
      <c r="AU178" s="249" t="s">
        <v>88</v>
      </c>
      <c r="AV178" s="13" t="s">
        <v>88</v>
      </c>
      <c r="AW178" s="13" t="s">
        <v>33</v>
      </c>
      <c r="AX178" s="13" t="s">
        <v>78</v>
      </c>
      <c r="AY178" s="249" t="s">
        <v>153</v>
      </c>
    </row>
    <row r="179" s="2" customFormat="1" ht="24.15" customHeight="1">
      <c r="A179" s="37"/>
      <c r="B179" s="38"/>
      <c r="C179" s="250" t="s">
        <v>242</v>
      </c>
      <c r="D179" s="250" t="s">
        <v>232</v>
      </c>
      <c r="E179" s="251" t="s">
        <v>243</v>
      </c>
      <c r="F179" s="252" t="s">
        <v>244</v>
      </c>
      <c r="G179" s="253" t="s">
        <v>158</v>
      </c>
      <c r="H179" s="254">
        <v>3.1920000000000002</v>
      </c>
      <c r="I179" s="255"/>
      <c r="J179" s="256">
        <f>ROUND(I179*H179,0)</f>
        <v>0</v>
      </c>
      <c r="K179" s="252" t="s">
        <v>159</v>
      </c>
      <c r="L179" s="257"/>
      <c r="M179" s="258" t="s">
        <v>1</v>
      </c>
      <c r="N179" s="259" t="s">
        <v>44</v>
      </c>
      <c r="O179" s="90"/>
      <c r="P179" s="234">
        <f>O179*H179</f>
        <v>0</v>
      </c>
      <c r="Q179" s="234">
        <v>0.0135</v>
      </c>
      <c r="R179" s="234">
        <f>Q179*H179</f>
        <v>0.043091999999999998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191</v>
      </c>
      <c r="AT179" s="236" t="s">
        <v>232</v>
      </c>
      <c r="AU179" s="236" t="s">
        <v>88</v>
      </c>
      <c r="AY179" s="16" t="s">
        <v>153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88</v>
      </c>
      <c r="BK179" s="237">
        <f>ROUND(I179*H179,0)</f>
        <v>0</v>
      </c>
      <c r="BL179" s="16" t="s">
        <v>160</v>
      </c>
      <c r="BM179" s="236" t="s">
        <v>1932</v>
      </c>
    </row>
    <row r="180" s="13" customFormat="1">
      <c r="A180" s="13"/>
      <c r="B180" s="238"/>
      <c r="C180" s="239"/>
      <c r="D180" s="240" t="s">
        <v>162</v>
      </c>
      <c r="E180" s="241" t="s">
        <v>1</v>
      </c>
      <c r="F180" s="242" t="s">
        <v>1449</v>
      </c>
      <c r="G180" s="239"/>
      <c r="H180" s="243">
        <v>3.1920000000000002</v>
      </c>
      <c r="I180" s="244"/>
      <c r="J180" s="239"/>
      <c r="K180" s="239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162</v>
      </c>
      <c r="AU180" s="249" t="s">
        <v>88</v>
      </c>
      <c r="AV180" s="13" t="s">
        <v>88</v>
      </c>
      <c r="AW180" s="13" t="s">
        <v>33</v>
      </c>
      <c r="AX180" s="13" t="s">
        <v>78</v>
      </c>
      <c r="AY180" s="249" t="s">
        <v>153</v>
      </c>
    </row>
    <row r="181" s="2" customFormat="1" ht="37.8" customHeight="1">
      <c r="A181" s="37"/>
      <c r="B181" s="38"/>
      <c r="C181" s="225" t="s">
        <v>247</v>
      </c>
      <c r="D181" s="225" t="s">
        <v>155</v>
      </c>
      <c r="E181" s="226" t="s">
        <v>248</v>
      </c>
      <c r="F181" s="227" t="s">
        <v>249</v>
      </c>
      <c r="G181" s="228" t="s">
        <v>158</v>
      </c>
      <c r="H181" s="229">
        <v>167.536</v>
      </c>
      <c r="I181" s="230"/>
      <c r="J181" s="231">
        <f>ROUND(I181*H181,0)</f>
        <v>0</v>
      </c>
      <c r="K181" s="227" t="s">
        <v>159</v>
      </c>
      <c r="L181" s="43"/>
      <c r="M181" s="232" t="s">
        <v>1</v>
      </c>
      <c r="N181" s="233" t="s">
        <v>44</v>
      </c>
      <c r="O181" s="90"/>
      <c r="P181" s="234">
        <f>O181*H181</f>
        <v>0</v>
      </c>
      <c r="Q181" s="234">
        <v>0.00010000000000000001</v>
      </c>
      <c r="R181" s="234">
        <f>Q181*H181</f>
        <v>0.0167536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160</v>
      </c>
      <c r="AT181" s="236" t="s">
        <v>155</v>
      </c>
      <c r="AU181" s="236" t="s">
        <v>88</v>
      </c>
      <c r="AY181" s="16" t="s">
        <v>153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88</v>
      </c>
      <c r="BK181" s="237">
        <f>ROUND(I181*H181,0)</f>
        <v>0</v>
      </c>
      <c r="BL181" s="16" t="s">
        <v>160</v>
      </c>
      <c r="BM181" s="236" t="s">
        <v>1933</v>
      </c>
    </row>
    <row r="182" s="13" customFormat="1">
      <c r="A182" s="13"/>
      <c r="B182" s="238"/>
      <c r="C182" s="239"/>
      <c r="D182" s="240" t="s">
        <v>162</v>
      </c>
      <c r="E182" s="241" t="s">
        <v>1</v>
      </c>
      <c r="F182" s="242" t="s">
        <v>1934</v>
      </c>
      <c r="G182" s="239"/>
      <c r="H182" s="243">
        <v>167.536</v>
      </c>
      <c r="I182" s="244"/>
      <c r="J182" s="239"/>
      <c r="K182" s="239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162</v>
      </c>
      <c r="AU182" s="249" t="s">
        <v>88</v>
      </c>
      <c r="AV182" s="13" t="s">
        <v>88</v>
      </c>
      <c r="AW182" s="13" t="s">
        <v>33</v>
      </c>
      <c r="AX182" s="13" t="s">
        <v>78</v>
      </c>
      <c r="AY182" s="249" t="s">
        <v>153</v>
      </c>
    </row>
    <row r="183" s="2" customFormat="1" ht="24.15" customHeight="1">
      <c r="A183" s="37"/>
      <c r="B183" s="38"/>
      <c r="C183" s="225" t="s">
        <v>252</v>
      </c>
      <c r="D183" s="225" t="s">
        <v>155</v>
      </c>
      <c r="E183" s="226" t="s">
        <v>253</v>
      </c>
      <c r="F183" s="227" t="s">
        <v>254</v>
      </c>
      <c r="G183" s="228" t="s">
        <v>158</v>
      </c>
      <c r="H183" s="229">
        <v>173.77600000000001</v>
      </c>
      <c r="I183" s="230"/>
      <c r="J183" s="231">
        <f>ROUND(I183*H183,0)</f>
        <v>0</v>
      </c>
      <c r="K183" s="227" t="s">
        <v>159</v>
      </c>
      <c r="L183" s="43"/>
      <c r="M183" s="232" t="s">
        <v>1</v>
      </c>
      <c r="N183" s="233" t="s">
        <v>44</v>
      </c>
      <c r="O183" s="90"/>
      <c r="P183" s="234">
        <f>O183*H183</f>
        <v>0</v>
      </c>
      <c r="Q183" s="234">
        <v>0.0048599999999999997</v>
      </c>
      <c r="R183" s="234">
        <f>Q183*H183</f>
        <v>0.84455135999999997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160</v>
      </c>
      <c r="AT183" s="236" t="s">
        <v>155</v>
      </c>
      <c r="AU183" s="236" t="s">
        <v>88</v>
      </c>
      <c r="AY183" s="16" t="s">
        <v>153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88</v>
      </c>
      <c r="BK183" s="237">
        <f>ROUND(I183*H183,0)</f>
        <v>0</v>
      </c>
      <c r="BL183" s="16" t="s">
        <v>160</v>
      </c>
      <c r="BM183" s="236" t="s">
        <v>1935</v>
      </c>
    </row>
    <row r="184" s="13" customFormat="1">
      <c r="A184" s="13"/>
      <c r="B184" s="238"/>
      <c r="C184" s="239"/>
      <c r="D184" s="240" t="s">
        <v>162</v>
      </c>
      <c r="E184" s="241" t="s">
        <v>1</v>
      </c>
      <c r="F184" s="242" t="s">
        <v>1927</v>
      </c>
      <c r="G184" s="239"/>
      <c r="H184" s="243">
        <v>160.05600000000001</v>
      </c>
      <c r="I184" s="244"/>
      <c r="J184" s="239"/>
      <c r="K184" s="239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162</v>
      </c>
      <c r="AU184" s="249" t="s">
        <v>88</v>
      </c>
      <c r="AV184" s="13" t="s">
        <v>88</v>
      </c>
      <c r="AW184" s="13" t="s">
        <v>33</v>
      </c>
      <c r="AX184" s="13" t="s">
        <v>78</v>
      </c>
      <c r="AY184" s="249" t="s">
        <v>153</v>
      </c>
    </row>
    <row r="185" s="13" customFormat="1">
      <c r="A185" s="13"/>
      <c r="B185" s="238"/>
      <c r="C185" s="239"/>
      <c r="D185" s="240" t="s">
        <v>162</v>
      </c>
      <c r="E185" s="241" t="s">
        <v>1</v>
      </c>
      <c r="F185" s="242" t="s">
        <v>1441</v>
      </c>
      <c r="G185" s="239"/>
      <c r="H185" s="243">
        <v>4.4400000000000004</v>
      </c>
      <c r="I185" s="244"/>
      <c r="J185" s="239"/>
      <c r="K185" s="239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162</v>
      </c>
      <c r="AU185" s="249" t="s">
        <v>88</v>
      </c>
      <c r="AV185" s="13" t="s">
        <v>88</v>
      </c>
      <c r="AW185" s="13" t="s">
        <v>33</v>
      </c>
      <c r="AX185" s="13" t="s">
        <v>78</v>
      </c>
      <c r="AY185" s="249" t="s">
        <v>153</v>
      </c>
    </row>
    <row r="186" s="13" customFormat="1">
      <c r="A186" s="13"/>
      <c r="B186" s="238"/>
      <c r="C186" s="239"/>
      <c r="D186" s="240" t="s">
        <v>162</v>
      </c>
      <c r="E186" s="241" t="s">
        <v>1</v>
      </c>
      <c r="F186" s="242" t="s">
        <v>1442</v>
      </c>
      <c r="G186" s="239"/>
      <c r="H186" s="243">
        <v>3.04</v>
      </c>
      <c r="I186" s="244"/>
      <c r="J186" s="239"/>
      <c r="K186" s="239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162</v>
      </c>
      <c r="AU186" s="249" t="s">
        <v>88</v>
      </c>
      <c r="AV186" s="13" t="s">
        <v>88</v>
      </c>
      <c r="AW186" s="13" t="s">
        <v>33</v>
      </c>
      <c r="AX186" s="13" t="s">
        <v>78</v>
      </c>
      <c r="AY186" s="249" t="s">
        <v>153</v>
      </c>
    </row>
    <row r="187" s="13" customFormat="1">
      <c r="A187" s="13"/>
      <c r="B187" s="238"/>
      <c r="C187" s="239"/>
      <c r="D187" s="240" t="s">
        <v>162</v>
      </c>
      <c r="E187" s="241" t="s">
        <v>1</v>
      </c>
      <c r="F187" s="242" t="s">
        <v>1437</v>
      </c>
      <c r="G187" s="239"/>
      <c r="H187" s="243">
        <v>6.2400000000000002</v>
      </c>
      <c r="I187" s="244"/>
      <c r="J187" s="239"/>
      <c r="K187" s="239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162</v>
      </c>
      <c r="AU187" s="249" t="s">
        <v>88</v>
      </c>
      <c r="AV187" s="13" t="s">
        <v>88</v>
      </c>
      <c r="AW187" s="13" t="s">
        <v>33</v>
      </c>
      <c r="AX187" s="13" t="s">
        <v>78</v>
      </c>
      <c r="AY187" s="249" t="s">
        <v>153</v>
      </c>
    </row>
    <row r="188" s="2" customFormat="1" ht="24.15" customHeight="1">
      <c r="A188" s="37"/>
      <c r="B188" s="38"/>
      <c r="C188" s="225" t="s">
        <v>7</v>
      </c>
      <c r="D188" s="225" t="s">
        <v>155</v>
      </c>
      <c r="E188" s="226" t="s">
        <v>256</v>
      </c>
      <c r="F188" s="227" t="s">
        <v>257</v>
      </c>
      <c r="G188" s="228" t="s">
        <v>158</v>
      </c>
      <c r="H188" s="229">
        <v>169.696</v>
      </c>
      <c r="I188" s="230"/>
      <c r="J188" s="231">
        <f>ROUND(I188*H188,0)</f>
        <v>0</v>
      </c>
      <c r="K188" s="227" t="s">
        <v>159</v>
      </c>
      <c r="L188" s="43"/>
      <c r="M188" s="232" t="s">
        <v>1</v>
      </c>
      <c r="N188" s="233" t="s">
        <v>44</v>
      </c>
      <c r="O188" s="90"/>
      <c r="P188" s="234">
        <f>O188*H188</f>
        <v>0</v>
      </c>
      <c r="Q188" s="234">
        <v>0.0033600000000000001</v>
      </c>
      <c r="R188" s="234">
        <f>Q188*H188</f>
        <v>0.57017856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160</v>
      </c>
      <c r="AT188" s="236" t="s">
        <v>155</v>
      </c>
      <c r="AU188" s="236" t="s">
        <v>88</v>
      </c>
      <c r="AY188" s="16" t="s">
        <v>153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88</v>
      </c>
      <c r="BK188" s="237">
        <f>ROUND(I188*H188,0)</f>
        <v>0</v>
      </c>
      <c r="BL188" s="16" t="s">
        <v>160</v>
      </c>
      <c r="BM188" s="236" t="s">
        <v>1936</v>
      </c>
    </row>
    <row r="189" s="13" customFormat="1">
      <c r="A189" s="13"/>
      <c r="B189" s="238"/>
      <c r="C189" s="239"/>
      <c r="D189" s="240" t="s">
        <v>162</v>
      </c>
      <c r="E189" s="241" t="s">
        <v>1</v>
      </c>
      <c r="F189" s="242" t="s">
        <v>1927</v>
      </c>
      <c r="G189" s="239"/>
      <c r="H189" s="243">
        <v>160.05600000000001</v>
      </c>
      <c r="I189" s="244"/>
      <c r="J189" s="239"/>
      <c r="K189" s="239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162</v>
      </c>
      <c r="AU189" s="249" t="s">
        <v>88</v>
      </c>
      <c r="AV189" s="13" t="s">
        <v>88</v>
      </c>
      <c r="AW189" s="13" t="s">
        <v>33</v>
      </c>
      <c r="AX189" s="13" t="s">
        <v>78</v>
      </c>
      <c r="AY189" s="249" t="s">
        <v>153</v>
      </c>
    </row>
    <row r="190" s="13" customFormat="1">
      <c r="A190" s="13"/>
      <c r="B190" s="238"/>
      <c r="C190" s="239"/>
      <c r="D190" s="240" t="s">
        <v>162</v>
      </c>
      <c r="E190" s="241" t="s">
        <v>1</v>
      </c>
      <c r="F190" s="242" t="s">
        <v>1436</v>
      </c>
      <c r="G190" s="239"/>
      <c r="H190" s="243">
        <v>6.5999999999999996</v>
      </c>
      <c r="I190" s="244"/>
      <c r="J190" s="239"/>
      <c r="K190" s="239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162</v>
      </c>
      <c r="AU190" s="249" t="s">
        <v>88</v>
      </c>
      <c r="AV190" s="13" t="s">
        <v>88</v>
      </c>
      <c r="AW190" s="13" t="s">
        <v>33</v>
      </c>
      <c r="AX190" s="13" t="s">
        <v>78</v>
      </c>
      <c r="AY190" s="249" t="s">
        <v>153</v>
      </c>
    </row>
    <row r="191" s="13" customFormat="1">
      <c r="A191" s="13"/>
      <c r="B191" s="238"/>
      <c r="C191" s="239"/>
      <c r="D191" s="240" t="s">
        <v>162</v>
      </c>
      <c r="E191" s="241" t="s">
        <v>1</v>
      </c>
      <c r="F191" s="242" t="s">
        <v>1442</v>
      </c>
      <c r="G191" s="239"/>
      <c r="H191" s="243">
        <v>3.04</v>
      </c>
      <c r="I191" s="244"/>
      <c r="J191" s="239"/>
      <c r="K191" s="239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162</v>
      </c>
      <c r="AU191" s="249" t="s">
        <v>88</v>
      </c>
      <c r="AV191" s="13" t="s">
        <v>88</v>
      </c>
      <c r="AW191" s="13" t="s">
        <v>33</v>
      </c>
      <c r="AX191" s="13" t="s">
        <v>78</v>
      </c>
      <c r="AY191" s="249" t="s">
        <v>153</v>
      </c>
    </row>
    <row r="192" s="2" customFormat="1" ht="16.5" customHeight="1">
      <c r="A192" s="37"/>
      <c r="B192" s="38"/>
      <c r="C192" s="225" t="s">
        <v>259</v>
      </c>
      <c r="D192" s="225" t="s">
        <v>155</v>
      </c>
      <c r="E192" s="226" t="s">
        <v>260</v>
      </c>
      <c r="F192" s="227" t="s">
        <v>261</v>
      </c>
      <c r="G192" s="228" t="s">
        <v>158</v>
      </c>
      <c r="H192" s="229">
        <v>14.353999999999999</v>
      </c>
      <c r="I192" s="230"/>
      <c r="J192" s="231">
        <f>ROUND(I192*H192,0)</f>
        <v>0</v>
      </c>
      <c r="K192" s="227" t="s">
        <v>159</v>
      </c>
      <c r="L192" s="43"/>
      <c r="M192" s="232" t="s">
        <v>1</v>
      </c>
      <c r="N192" s="233" t="s">
        <v>44</v>
      </c>
      <c r="O192" s="90"/>
      <c r="P192" s="234">
        <f>O192*H192</f>
        <v>0</v>
      </c>
      <c r="Q192" s="234">
        <v>0.00025999999999999998</v>
      </c>
      <c r="R192" s="234">
        <f>Q192*H192</f>
        <v>0.0037320399999999994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160</v>
      </c>
      <c r="AT192" s="236" t="s">
        <v>155</v>
      </c>
      <c r="AU192" s="236" t="s">
        <v>88</v>
      </c>
      <c r="AY192" s="16" t="s">
        <v>153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88</v>
      </c>
      <c r="BK192" s="237">
        <f>ROUND(I192*H192,0)</f>
        <v>0</v>
      </c>
      <c r="BL192" s="16" t="s">
        <v>160</v>
      </c>
      <c r="BM192" s="236" t="s">
        <v>1937</v>
      </c>
    </row>
    <row r="193" s="13" customFormat="1">
      <c r="A193" s="13"/>
      <c r="B193" s="238"/>
      <c r="C193" s="239"/>
      <c r="D193" s="240" t="s">
        <v>162</v>
      </c>
      <c r="E193" s="241" t="s">
        <v>1</v>
      </c>
      <c r="F193" s="242" t="s">
        <v>1455</v>
      </c>
      <c r="G193" s="239"/>
      <c r="H193" s="243">
        <v>1.8740000000000001</v>
      </c>
      <c r="I193" s="244"/>
      <c r="J193" s="239"/>
      <c r="K193" s="239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162</v>
      </c>
      <c r="AU193" s="249" t="s">
        <v>88</v>
      </c>
      <c r="AV193" s="13" t="s">
        <v>88</v>
      </c>
      <c r="AW193" s="13" t="s">
        <v>33</v>
      </c>
      <c r="AX193" s="13" t="s">
        <v>78</v>
      </c>
      <c r="AY193" s="249" t="s">
        <v>153</v>
      </c>
    </row>
    <row r="194" s="13" customFormat="1">
      <c r="A194" s="13"/>
      <c r="B194" s="238"/>
      <c r="C194" s="239"/>
      <c r="D194" s="240" t="s">
        <v>162</v>
      </c>
      <c r="E194" s="241" t="s">
        <v>1</v>
      </c>
      <c r="F194" s="242" t="s">
        <v>1456</v>
      </c>
      <c r="G194" s="239"/>
      <c r="H194" s="243">
        <v>12.48</v>
      </c>
      <c r="I194" s="244"/>
      <c r="J194" s="239"/>
      <c r="K194" s="239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162</v>
      </c>
      <c r="AU194" s="249" t="s">
        <v>88</v>
      </c>
      <c r="AV194" s="13" t="s">
        <v>88</v>
      </c>
      <c r="AW194" s="13" t="s">
        <v>33</v>
      </c>
      <c r="AX194" s="13" t="s">
        <v>78</v>
      </c>
      <c r="AY194" s="249" t="s">
        <v>153</v>
      </c>
    </row>
    <row r="195" s="2" customFormat="1" ht="24.15" customHeight="1">
      <c r="A195" s="37"/>
      <c r="B195" s="38"/>
      <c r="C195" s="225" t="s">
        <v>265</v>
      </c>
      <c r="D195" s="225" t="s">
        <v>155</v>
      </c>
      <c r="E195" s="226" t="s">
        <v>266</v>
      </c>
      <c r="F195" s="227" t="s">
        <v>267</v>
      </c>
      <c r="G195" s="228" t="s">
        <v>158</v>
      </c>
      <c r="H195" s="229">
        <v>14.353999999999999</v>
      </c>
      <c r="I195" s="230"/>
      <c r="J195" s="231">
        <f>ROUND(I195*H195,0)</f>
        <v>0</v>
      </c>
      <c r="K195" s="227" t="s">
        <v>159</v>
      </c>
      <c r="L195" s="43"/>
      <c r="M195" s="232" t="s">
        <v>1</v>
      </c>
      <c r="N195" s="233" t="s">
        <v>44</v>
      </c>
      <c r="O195" s="90"/>
      <c r="P195" s="234">
        <f>O195*H195</f>
        <v>0</v>
      </c>
      <c r="Q195" s="234">
        <v>0.0043800000000000002</v>
      </c>
      <c r="R195" s="234">
        <f>Q195*H195</f>
        <v>0.062870519999999999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160</v>
      </c>
      <c r="AT195" s="236" t="s">
        <v>155</v>
      </c>
      <c r="AU195" s="236" t="s">
        <v>88</v>
      </c>
      <c r="AY195" s="16" t="s">
        <v>153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88</v>
      </c>
      <c r="BK195" s="237">
        <f>ROUND(I195*H195,0)</f>
        <v>0</v>
      </c>
      <c r="BL195" s="16" t="s">
        <v>160</v>
      </c>
      <c r="BM195" s="236" t="s">
        <v>1938</v>
      </c>
    </row>
    <row r="196" s="13" customFormat="1">
      <c r="A196" s="13"/>
      <c r="B196" s="238"/>
      <c r="C196" s="239"/>
      <c r="D196" s="240" t="s">
        <v>162</v>
      </c>
      <c r="E196" s="241" t="s">
        <v>1</v>
      </c>
      <c r="F196" s="242" t="s">
        <v>1455</v>
      </c>
      <c r="G196" s="239"/>
      <c r="H196" s="243">
        <v>1.8740000000000001</v>
      </c>
      <c r="I196" s="244"/>
      <c r="J196" s="239"/>
      <c r="K196" s="239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162</v>
      </c>
      <c r="AU196" s="249" t="s">
        <v>88</v>
      </c>
      <c r="AV196" s="13" t="s">
        <v>88</v>
      </c>
      <c r="AW196" s="13" t="s">
        <v>33</v>
      </c>
      <c r="AX196" s="13" t="s">
        <v>78</v>
      </c>
      <c r="AY196" s="249" t="s">
        <v>153</v>
      </c>
    </row>
    <row r="197" s="13" customFormat="1">
      <c r="A197" s="13"/>
      <c r="B197" s="238"/>
      <c r="C197" s="239"/>
      <c r="D197" s="240" t="s">
        <v>162</v>
      </c>
      <c r="E197" s="241" t="s">
        <v>1</v>
      </c>
      <c r="F197" s="242" t="s">
        <v>1456</v>
      </c>
      <c r="G197" s="239"/>
      <c r="H197" s="243">
        <v>12.48</v>
      </c>
      <c r="I197" s="244"/>
      <c r="J197" s="239"/>
      <c r="K197" s="239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162</v>
      </c>
      <c r="AU197" s="249" t="s">
        <v>88</v>
      </c>
      <c r="AV197" s="13" t="s">
        <v>88</v>
      </c>
      <c r="AW197" s="13" t="s">
        <v>33</v>
      </c>
      <c r="AX197" s="13" t="s">
        <v>78</v>
      </c>
      <c r="AY197" s="249" t="s">
        <v>153</v>
      </c>
    </row>
    <row r="198" s="2" customFormat="1" ht="24.15" customHeight="1">
      <c r="A198" s="37"/>
      <c r="B198" s="38"/>
      <c r="C198" s="225" t="s">
        <v>269</v>
      </c>
      <c r="D198" s="225" t="s">
        <v>155</v>
      </c>
      <c r="E198" s="226" t="s">
        <v>276</v>
      </c>
      <c r="F198" s="227" t="s">
        <v>277</v>
      </c>
      <c r="G198" s="228" t="s">
        <v>158</v>
      </c>
      <c r="H198" s="229">
        <v>1694.491</v>
      </c>
      <c r="I198" s="230"/>
      <c r="J198" s="231">
        <f>ROUND(I198*H198,0)</f>
        <v>0</v>
      </c>
      <c r="K198" s="227" t="s">
        <v>159</v>
      </c>
      <c r="L198" s="43"/>
      <c r="M198" s="232" t="s">
        <v>1</v>
      </c>
      <c r="N198" s="233" t="s">
        <v>44</v>
      </c>
      <c r="O198" s="90"/>
      <c r="P198" s="234">
        <f>O198*H198</f>
        <v>0</v>
      </c>
      <c r="Q198" s="234">
        <v>0.00025000000000000001</v>
      </c>
      <c r="R198" s="234">
        <f>Q198*H198</f>
        <v>0.42362274999999999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160</v>
      </c>
      <c r="AT198" s="236" t="s">
        <v>155</v>
      </c>
      <c r="AU198" s="236" t="s">
        <v>88</v>
      </c>
      <c r="AY198" s="16" t="s">
        <v>153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88</v>
      </c>
      <c r="BK198" s="237">
        <f>ROUND(I198*H198,0)</f>
        <v>0</v>
      </c>
      <c r="BL198" s="16" t="s">
        <v>160</v>
      </c>
      <c r="BM198" s="236" t="s">
        <v>1939</v>
      </c>
    </row>
    <row r="199" s="13" customFormat="1">
      <c r="A199" s="13"/>
      <c r="B199" s="238"/>
      <c r="C199" s="239"/>
      <c r="D199" s="240" t="s">
        <v>162</v>
      </c>
      <c r="E199" s="241" t="s">
        <v>1</v>
      </c>
      <c r="F199" s="242" t="s">
        <v>1455</v>
      </c>
      <c r="G199" s="239"/>
      <c r="H199" s="243">
        <v>1.8740000000000001</v>
      </c>
      <c r="I199" s="244"/>
      <c r="J199" s="239"/>
      <c r="K199" s="239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162</v>
      </c>
      <c r="AU199" s="249" t="s">
        <v>88</v>
      </c>
      <c r="AV199" s="13" t="s">
        <v>88</v>
      </c>
      <c r="AW199" s="13" t="s">
        <v>33</v>
      </c>
      <c r="AX199" s="13" t="s">
        <v>78</v>
      </c>
      <c r="AY199" s="249" t="s">
        <v>153</v>
      </c>
    </row>
    <row r="200" s="13" customFormat="1">
      <c r="A200" s="13"/>
      <c r="B200" s="238"/>
      <c r="C200" s="239"/>
      <c r="D200" s="240" t="s">
        <v>162</v>
      </c>
      <c r="E200" s="241" t="s">
        <v>1</v>
      </c>
      <c r="F200" s="242" t="s">
        <v>1940</v>
      </c>
      <c r="G200" s="239"/>
      <c r="H200" s="243">
        <v>1500.7919999999999</v>
      </c>
      <c r="I200" s="244"/>
      <c r="J200" s="239"/>
      <c r="K200" s="239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162</v>
      </c>
      <c r="AU200" s="249" t="s">
        <v>88</v>
      </c>
      <c r="AV200" s="13" t="s">
        <v>88</v>
      </c>
      <c r="AW200" s="13" t="s">
        <v>33</v>
      </c>
      <c r="AX200" s="13" t="s">
        <v>78</v>
      </c>
      <c r="AY200" s="249" t="s">
        <v>153</v>
      </c>
    </row>
    <row r="201" s="13" customFormat="1">
      <c r="A201" s="13"/>
      <c r="B201" s="238"/>
      <c r="C201" s="239"/>
      <c r="D201" s="240" t="s">
        <v>162</v>
      </c>
      <c r="E201" s="241" t="s">
        <v>1</v>
      </c>
      <c r="F201" s="242" t="s">
        <v>1463</v>
      </c>
      <c r="G201" s="239"/>
      <c r="H201" s="243">
        <v>191.82499999999999</v>
      </c>
      <c r="I201" s="244"/>
      <c r="J201" s="239"/>
      <c r="K201" s="239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162</v>
      </c>
      <c r="AU201" s="249" t="s">
        <v>88</v>
      </c>
      <c r="AV201" s="13" t="s">
        <v>88</v>
      </c>
      <c r="AW201" s="13" t="s">
        <v>33</v>
      </c>
      <c r="AX201" s="13" t="s">
        <v>78</v>
      </c>
      <c r="AY201" s="249" t="s">
        <v>153</v>
      </c>
    </row>
    <row r="202" s="2" customFormat="1" ht="24.15" customHeight="1">
      <c r="A202" s="37"/>
      <c r="B202" s="38"/>
      <c r="C202" s="225" t="s">
        <v>275</v>
      </c>
      <c r="D202" s="225" t="s">
        <v>155</v>
      </c>
      <c r="E202" s="226" t="s">
        <v>270</v>
      </c>
      <c r="F202" s="227" t="s">
        <v>271</v>
      </c>
      <c r="G202" s="228" t="s">
        <v>158</v>
      </c>
      <c r="H202" s="229">
        <v>209.112</v>
      </c>
      <c r="I202" s="230"/>
      <c r="J202" s="231">
        <f>ROUND(I202*H202,0)</f>
        <v>0</v>
      </c>
      <c r="K202" s="227" t="s">
        <v>159</v>
      </c>
      <c r="L202" s="43"/>
      <c r="M202" s="232" t="s">
        <v>1</v>
      </c>
      <c r="N202" s="233" t="s">
        <v>44</v>
      </c>
      <c r="O202" s="90"/>
      <c r="P202" s="234">
        <f>O202*H202</f>
        <v>0</v>
      </c>
      <c r="Q202" s="234">
        <v>0.00020000000000000001</v>
      </c>
      <c r="R202" s="234">
        <f>Q202*H202</f>
        <v>0.041822400000000003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160</v>
      </c>
      <c r="AT202" s="236" t="s">
        <v>155</v>
      </c>
      <c r="AU202" s="236" t="s">
        <v>88</v>
      </c>
      <c r="AY202" s="16" t="s">
        <v>153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88</v>
      </c>
      <c r="BK202" s="237">
        <f>ROUND(I202*H202,0)</f>
        <v>0</v>
      </c>
      <c r="BL202" s="16" t="s">
        <v>160</v>
      </c>
      <c r="BM202" s="236" t="s">
        <v>1941</v>
      </c>
    </row>
    <row r="203" s="13" customFormat="1">
      <c r="A203" s="13"/>
      <c r="B203" s="238"/>
      <c r="C203" s="239"/>
      <c r="D203" s="240" t="s">
        <v>162</v>
      </c>
      <c r="E203" s="241" t="s">
        <v>1</v>
      </c>
      <c r="F203" s="242" t="s">
        <v>1942</v>
      </c>
      <c r="G203" s="239"/>
      <c r="H203" s="243">
        <v>185.952</v>
      </c>
      <c r="I203" s="244"/>
      <c r="J203" s="239"/>
      <c r="K203" s="239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162</v>
      </c>
      <c r="AU203" s="249" t="s">
        <v>88</v>
      </c>
      <c r="AV203" s="13" t="s">
        <v>88</v>
      </c>
      <c r="AW203" s="13" t="s">
        <v>33</v>
      </c>
      <c r="AX203" s="13" t="s">
        <v>78</v>
      </c>
      <c r="AY203" s="249" t="s">
        <v>153</v>
      </c>
    </row>
    <row r="204" s="13" customFormat="1">
      <c r="A204" s="13"/>
      <c r="B204" s="238"/>
      <c r="C204" s="239"/>
      <c r="D204" s="240" t="s">
        <v>162</v>
      </c>
      <c r="E204" s="241" t="s">
        <v>1</v>
      </c>
      <c r="F204" s="242" t="s">
        <v>1441</v>
      </c>
      <c r="G204" s="239"/>
      <c r="H204" s="243">
        <v>4.4400000000000004</v>
      </c>
      <c r="I204" s="244"/>
      <c r="J204" s="239"/>
      <c r="K204" s="239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162</v>
      </c>
      <c r="AU204" s="249" t="s">
        <v>88</v>
      </c>
      <c r="AV204" s="13" t="s">
        <v>88</v>
      </c>
      <c r="AW204" s="13" t="s">
        <v>33</v>
      </c>
      <c r="AX204" s="13" t="s">
        <v>78</v>
      </c>
      <c r="AY204" s="249" t="s">
        <v>153</v>
      </c>
    </row>
    <row r="205" s="13" customFormat="1">
      <c r="A205" s="13"/>
      <c r="B205" s="238"/>
      <c r="C205" s="239"/>
      <c r="D205" s="240" t="s">
        <v>162</v>
      </c>
      <c r="E205" s="241" t="s">
        <v>1</v>
      </c>
      <c r="F205" s="242" t="s">
        <v>1437</v>
      </c>
      <c r="G205" s="239"/>
      <c r="H205" s="243">
        <v>6.2400000000000002</v>
      </c>
      <c r="I205" s="244"/>
      <c r="J205" s="239"/>
      <c r="K205" s="239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162</v>
      </c>
      <c r="AU205" s="249" t="s">
        <v>88</v>
      </c>
      <c r="AV205" s="13" t="s">
        <v>88</v>
      </c>
      <c r="AW205" s="13" t="s">
        <v>33</v>
      </c>
      <c r="AX205" s="13" t="s">
        <v>78</v>
      </c>
      <c r="AY205" s="249" t="s">
        <v>153</v>
      </c>
    </row>
    <row r="206" s="13" customFormat="1">
      <c r="A206" s="13"/>
      <c r="B206" s="238"/>
      <c r="C206" s="239"/>
      <c r="D206" s="240" t="s">
        <v>162</v>
      </c>
      <c r="E206" s="241" t="s">
        <v>1</v>
      </c>
      <c r="F206" s="242" t="s">
        <v>1460</v>
      </c>
      <c r="G206" s="239"/>
      <c r="H206" s="243">
        <v>12.48</v>
      </c>
      <c r="I206" s="244"/>
      <c r="J206" s="239"/>
      <c r="K206" s="239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162</v>
      </c>
      <c r="AU206" s="249" t="s">
        <v>88</v>
      </c>
      <c r="AV206" s="13" t="s">
        <v>88</v>
      </c>
      <c r="AW206" s="13" t="s">
        <v>33</v>
      </c>
      <c r="AX206" s="13" t="s">
        <v>78</v>
      </c>
      <c r="AY206" s="249" t="s">
        <v>153</v>
      </c>
    </row>
    <row r="207" s="2" customFormat="1" ht="37.8" customHeight="1">
      <c r="A207" s="37"/>
      <c r="B207" s="38"/>
      <c r="C207" s="225" t="s">
        <v>284</v>
      </c>
      <c r="D207" s="225" t="s">
        <v>155</v>
      </c>
      <c r="E207" s="226" t="s">
        <v>285</v>
      </c>
      <c r="F207" s="227" t="s">
        <v>286</v>
      </c>
      <c r="G207" s="228" t="s">
        <v>158</v>
      </c>
      <c r="H207" s="229">
        <v>286.44600000000003</v>
      </c>
      <c r="I207" s="230"/>
      <c r="J207" s="231">
        <f>ROUND(I207*H207,0)</f>
        <v>0</v>
      </c>
      <c r="K207" s="227" t="s">
        <v>159</v>
      </c>
      <c r="L207" s="43"/>
      <c r="M207" s="232" t="s">
        <v>1</v>
      </c>
      <c r="N207" s="233" t="s">
        <v>44</v>
      </c>
      <c r="O207" s="90"/>
      <c r="P207" s="234">
        <f>O207*H207</f>
        <v>0</v>
      </c>
      <c r="Q207" s="234">
        <v>0.0083499999999999998</v>
      </c>
      <c r="R207" s="234">
        <f>Q207*H207</f>
        <v>2.3918241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160</v>
      </c>
      <c r="AT207" s="236" t="s">
        <v>155</v>
      </c>
      <c r="AU207" s="236" t="s">
        <v>88</v>
      </c>
      <c r="AY207" s="16" t="s">
        <v>153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88</v>
      </c>
      <c r="BK207" s="237">
        <f>ROUND(I207*H207,0)</f>
        <v>0</v>
      </c>
      <c r="BL207" s="16" t="s">
        <v>160</v>
      </c>
      <c r="BM207" s="236" t="s">
        <v>1943</v>
      </c>
    </row>
    <row r="208" s="13" customFormat="1">
      <c r="A208" s="13"/>
      <c r="B208" s="238"/>
      <c r="C208" s="239"/>
      <c r="D208" s="240" t="s">
        <v>162</v>
      </c>
      <c r="E208" s="241" t="s">
        <v>1</v>
      </c>
      <c r="F208" s="242" t="s">
        <v>1942</v>
      </c>
      <c r="G208" s="239"/>
      <c r="H208" s="243">
        <v>185.952</v>
      </c>
      <c r="I208" s="244"/>
      <c r="J208" s="239"/>
      <c r="K208" s="239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162</v>
      </c>
      <c r="AU208" s="249" t="s">
        <v>88</v>
      </c>
      <c r="AV208" s="13" t="s">
        <v>88</v>
      </c>
      <c r="AW208" s="13" t="s">
        <v>33</v>
      </c>
      <c r="AX208" s="13" t="s">
        <v>78</v>
      </c>
      <c r="AY208" s="249" t="s">
        <v>153</v>
      </c>
    </row>
    <row r="209" s="13" customFormat="1">
      <c r="A209" s="13"/>
      <c r="B209" s="238"/>
      <c r="C209" s="239"/>
      <c r="D209" s="240" t="s">
        <v>162</v>
      </c>
      <c r="E209" s="241" t="s">
        <v>1</v>
      </c>
      <c r="F209" s="242" t="s">
        <v>1465</v>
      </c>
      <c r="G209" s="239"/>
      <c r="H209" s="243">
        <v>82.134</v>
      </c>
      <c r="I209" s="244"/>
      <c r="J209" s="239"/>
      <c r="K209" s="239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162</v>
      </c>
      <c r="AU209" s="249" t="s">
        <v>88</v>
      </c>
      <c r="AV209" s="13" t="s">
        <v>88</v>
      </c>
      <c r="AW209" s="13" t="s">
        <v>33</v>
      </c>
      <c r="AX209" s="13" t="s">
        <v>78</v>
      </c>
      <c r="AY209" s="249" t="s">
        <v>153</v>
      </c>
    </row>
    <row r="210" s="13" customFormat="1">
      <c r="A210" s="13"/>
      <c r="B210" s="238"/>
      <c r="C210" s="239"/>
      <c r="D210" s="240" t="s">
        <v>162</v>
      </c>
      <c r="E210" s="241" t="s">
        <v>1</v>
      </c>
      <c r="F210" s="242" t="s">
        <v>1466</v>
      </c>
      <c r="G210" s="239"/>
      <c r="H210" s="243">
        <v>3.2400000000000002</v>
      </c>
      <c r="I210" s="244"/>
      <c r="J210" s="239"/>
      <c r="K210" s="239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162</v>
      </c>
      <c r="AU210" s="249" t="s">
        <v>88</v>
      </c>
      <c r="AV210" s="13" t="s">
        <v>88</v>
      </c>
      <c r="AW210" s="13" t="s">
        <v>33</v>
      </c>
      <c r="AX210" s="13" t="s">
        <v>78</v>
      </c>
      <c r="AY210" s="249" t="s">
        <v>153</v>
      </c>
    </row>
    <row r="211" s="13" customFormat="1">
      <c r="A211" s="13"/>
      <c r="B211" s="238"/>
      <c r="C211" s="239"/>
      <c r="D211" s="240" t="s">
        <v>162</v>
      </c>
      <c r="E211" s="241" t="s">
        <v>1</v>
      </c>
      <c r="F211" s="242" t="s">
        <v>1467</v>
      </c>
      <c r="G211" s="239"/>
      <c r="H211" s="243">
        <v>15.119999999999999</v>
      </c>
      <c r="I211" s="244"/>
      <c r="J211" s="239"/>
      <c r="K211" s="239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162</v>
      </c>
      <c r="AU211" s="249" t="s">
        <v>88</v>
      </c>
      <c r="AV211" s="13" t="s">
        <v>88</v>
      </c>
      <c r="AW211" s="13" t="s">
        <v>33</v>
      </c>
      <c r="AX211" s="13" t="s">
        <v>78</v>
      </c>
      <c r="AY211" s="249" t="s">
        <v>153</v>
      </c>
    </row>
    <row r="212" s="2" customFormat="1" ht="16.5" customHeight="1">
      <c r="A212" s="37"/>
      <c r="B212" s="38"/>
      <c r="C212" s="250" t="s">
        <v>292</v>
      </c>
      <c r="D212" s="250" t="s">
        <v>232</v>
      </c>
      <c r="E212" s="251" t="s">
        <v>293</v>
      </c>
      <c r="F212" s="252" t="s">
        <v>294</v>
      </c>
      <c r="G212" s="253" t="s">
        <v>158</v>
      </c>
      <c r="H212" s="254">
        <v>140.881</v>
      </c>
      <c r="I212" s="255"/>
      <c r="J212" s="256">
        <f>ROUND(I212*H212,0)</f>
        <v>0</v>
      </c>
      <c r="K212" s="252" t="s">
        <v>159</v>
      </c>
      <c r="L212" s="257"/>
      <c r="M212" s="258" t="s">
        <v>1</v>
      </c>
      <c r="N212" s="259" t="s">
        <v>44</v>
      </c>
      <c r="O212" s="90"/>
      <c r="P212" s="234">
        <f>O212*H212</f>
        <v>0</v>
      </c>
      <c r="Q212" s="234">
        <v>0.00068000000000000005</v>
      </c>
      <c r="R212" s="234">
        <f>Q212*H212</f>
        <v>0.095799080000000009</v>
      </c>
      <c r="S212" s="234">
        <v>0</v>
      </c>
      <c r="T212" s="23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6" t="s">
        <v>191</v>
      </c>
      <c r="AT212" s="236" t="s">
        <v>232</v>
      </c>
      <c r="AU212" s="236" t="s">
        <v>88</v>
      </c>
      <c r="AY212" s="16" t="s">
        <v>153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6" t="s">
        <v>88</v>
      </c>
      <c r="BK212" s="237">
        <f>ROUND(I212*H212,0)</f>
        <v>0</v>
      </c>
      <c r="BL212" s="16" t="s">
        <v>160</v>
      </c>
      <c r="BM212" s="236" t="s">
        <v>1944</v>
      </c>
    </row>
    <row r="213" s="13" customFormat="1">
      <c r="A213" s="13"/>
      <c r="B213" s="238"/>
      <c r="C213" s="239"/>
      <c r="D213" s="240" t="s">
        <v>162</v>
      </c>
      <c r="E213" s="241" t="s">
        <v>1</v>
      </c>
      <c r="F213" s="242" t="s">
        <v>1945</v>
      </c>
      <c r="G213" s="239"/>
      <c r="H213" s="243">
        <v>140.881</v>
      </c>
      <c r="I213" s="244"/>
      <c r="J213" s="239"/>
      <c r="K213" s="239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162</v>
      </c>
      <c r="AU213" s="249" t="s">
        <v>88</v>
      </c>
      <c r="AV213" s="13" t="s">
        <v>88</v>
      </c>
      <c r="AW213" s="13" t="s">
        <v>33</v>
      </c>
      <c r="AX213" s="13" t="s">
        <v>78</v>
      </c>
      <c r="AY213" s="249" t="s">
        <v>153</v>
      </c>
    </row>
    <row r="214" s="2" customFormat="1" ht="24.15" customHeight="1">
      <c r="A214" s="37"/>
      <c r="B214" s="38"/>
      <c r="C214" s="250" t="s">
        <v>297</v>
      </c>
      <c r="D214" s="250" t="s">
        <v>232</v>
      </c>
      <c r="E214" s="251" t="s">
        <v>298</v>
      </c>
      <c r="F214" s="252" t="s">
        <v>299</v>
      </c>
      <c r="G214" s="253" t="s">
        <v>158</v>
      </c>
      <c r="H214" s="254">
        <v>3.4020000000000001</v>
      </c>
      <c r="I214" s="255"/>
      <c r="J214" s="256">
        <f>ROUND(I214*H214,0)</f>
        <v>0</v>
      </c>
      <c r="K214" s="252" t="s">
        <v>159</v>
      </c>
      <c r="L214" s="257"/>
      <c r="M214" s="258" t="s">
        <v>1</v>
      </c>
      <c r="N214" s="259" t="s">
        <v>44</v>
      </c>
      <c r="O214" s="90"/>
      <c r="P214" s="234">
        <f>O214*H214</f>
        <v>0</v>
      </c>
      <c r="Q214" s="234">
        <v>0.00059999999999999995</v>
      </c>
      <c r="R214" s="234">
        <f>Q214*H214</f>
        <v>0.0020412</v>
      </c>
      <c r="S214" s="234">
        <v>0</v>
      </c>
      <c r="T214" s="23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6" t="s">
        <v>191</v>
      </c>
      <c r="AT214" s="236" t="s">
        <v>232</v>
      </c>
      <c r="AU214" s="236" t="s">
        <v>88</v>
      </c>
      <c r="AY214" s="16" t="s">
        <v>153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6" t="s">
        <v>88</v>
      </c>
      <c r="BK214" s="237">
        <f>ROUND(I214*H214,0)</f>
        <v>0</v>
      </c>
      <c r="BL214" s="16" t="s">
        <v>160</v>
      </c>
      <c r="BM214" s="236" t="s">
        <v>1946</v>
      </c>
    </row>
    <row r="215" s="13" customFormat="1">
      <c r="A215" s="13"/>
      <c r="B215" s="238"/>
      <c r="C215" s="239"/>
      <c r="D215" s="240" t="s">
        <v>162</v>
      </c>
      <c r="E215" s="241" t="s">
        <v>1</v>
      </c>
      <c r="F215" s="242" t="s">
        <v>1471</v>
      </c>
      <c r="G215" s="239"/>
      <c r="H215" s="243">
        <v>3.4020000000000001</v>
      </c>
      <c r="I215" s="244"/>
      <c r="J215" s="239"/>
      <c r="K215" s="239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162</v>
      </c>
      <c r="AU215" s="249" t="s">
        <v>88</v>
      </c>
      <c r="AV215" s="13" t="s">
        <v>88</v>
      </c>
      <c r="AW215" s="13" t="s">
        <v>33</v>
      </c>
      <c r="AX215" s="13" t="s">
        <v>78</v>
      </c>
      <c r="AY215" s="249" t="s">
        <v>153</v>
      </c>
    </row>
    <row r="216" s="2" customFormat="1" ht="24.15" customHeight="1">
      <c r="A216" s="37"/>
      <c r="B216" s="38"/>
      <c r="C216" s="250" t="s">
        <v>302</v>
      </c>
      <c r="D216" s="250" t="s">
        <v>232</v>
      </c>
      <c r="E216" s="251" t="s">
        <v>303</v>
      </c>
      <c r="F216" s="252" t="s">
        <v>304</v>
      </c>
      <c r="G216" s="253" t="s">
        <v>158</v>
      </c>
      <c r="H216" s="254">
        <v>70.245000000000005</v>
      </c>
      <c r="I216" s="255"/>
      <c r="J216" s="256">
        <f>ROUND(I216*H216,0)</f>
        <v>0</v>
      </c>
      <c r="K216" s="252" t="s">
        <v>159</v>
      </c>
      <c r="L216" s="257"/>
      <c r="M216" s="258" t="s">
        <v>1</v>
      </c>
      <c r="N216" s="259" t="s">
        <v>44</v>
      </c>
      <c r="O216" s="90"/>
      <c r="P216" s="234">
        <f>O216*H216</f>
        <v>0</v>
      </c>
      <c r="Q216" s="234">
        <v>0.0011999999999999999</v>
      </c>
      <c r="R216" s="234">
        <f>Q216*H216</f>
        <v>0.084293999999999994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191</v>
      </c>
      <c r="AT216" s="236" t="s">
        <v>232</v>
      </c>
      <c r="AU216" s="236" t="s">
        <v>88</v>
      </c>
      <c r="AY216" s="16" t="s">
        <v>153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88</v>
      </c>
      <c r="BK216" s="237">
        <f>ROUND(I216*H216,0)</f>
        <v>0</v>
      </c>
      <c r="BL216" s="16" t="s">
        <v>160</v>
      </c>
      <c r="BM216" s="236" t="s">
        <v>1947</v>
      </c>
    </row>
    <row r="217" s="13" customFormat="1">
      <c r="A217" s="13"/>
      <c r="B217" s="238"/>
      <c r="C217" s="239"/>
      <c r="D217" s="240" t="s">
        <v>162</v>
      </c>
      <c r="E217" s="241" t="s">
        <v>1</v>
      </c>
      <c r="F217" s="242" t="s">
        <v>1948</v>
      </c>
      <c r="G217" s="239"/>
      <c r="H217" s="243">
        <v>54.369</v>
      </c>
      <c r="I217" s="244"/>
      <c r="J217" s="239"/>
      <c r="K217" s="239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162</v>
      </c>
      <c r="AU217" s="249" t="s">
        <v>88</v>
      </c>
      <c r="AV217" s="13" t="s">
        <v>88</v>
      </c>
      <c r="AW217" s="13" t="s">
        <v>33</v>
      </c>
      <c r="AX217" s="13" t="s">
        <v>78</v>
      </c>
      <c r="AY217" s="249" t="s">
        <v>153</v>
      </c>
    </row>
    <row r="218" s="13" customFormat="1">
      <c r="A218" s="13"/>
      <c r="B218" s="238"/>
      <c r="C218" s="239"/>
      <c r="D218" s="240" t="s">
        <v>162</v>
      </c>
      <c r="E218" s="241" t="s">
        <v>1</v>
      </c>
      <c r="F218" s="242" t="s">
        <v>1474</v>
      </c>
      <c r="G218" s="239"/>
      <c r="H218" s="243">
        <v>15.875999999999999</v>
      </c>
      <c r="I218" s="244"/>
      <c r="J218" s="239"/>
      <c r="K218" s="239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162</v>
      </c>
      <c r="AU218" s="249" t="s">
        <v>88</v>
      </c>
      <c r="AV218" s="13" t="s">
        <v>88</v>
      </c>
      <c r="AW218" s="13" t="s">
        <v>33</v>
      </c>
      <c r="AX218" s="13" t="s">
        <v>78</v>
      </c>
      <c r="AY218" s="249" t="s">
        <v>153</v>
      </c>
    </row>
    <row r="219" s="2" customFormat="1" ht="16.5" customHeight="1">
      <c r="A219" s="37"/>
      <c r="B219" s="38"/>
      <c r="C219" s="250" t="s">
        <v>308</v>
      </c>
      <c r="D219" s="250" t="s">
        <v>232</v>
      </c>
      <c r="E219" s="251" t="s">
        <v>309</v>
      </c>
      <c r="F219" s="252" t="s">
        <v>310</v>
      </c>
      <c r="G219" s="253" t="s">
        <v>158</v>
      </c>
      <c r="H219" s="254">
        <v>86.241</v>
      </c>
      <c r="I219" s="255"/>
      <c r="J219" s="256">
        <f>ROUND(I219*H219,0)</f>
        <v>0</v>
      </c>
      <c r="K219" s="252" t="s">
        <v>1</v>
      </c>
      <c r="L219" s="257"/>
      <c r="M219" s="258" t="s">
        <v>1</v>
      </c>
      <c r="N219" s="259" t="s">
        <v>44</v>
      </c>
      <c r="O219" s="90"/>
      <c r="P219" s="234">
        <f>O219*H219</f>
        <v>0</v>
      </c>
      <c r="Q219" s="234">
        <v>0.0011999999999999999</v>
      </c>
      <c r="R219" s="234">
        <f>Q219*H219</f>
        <v>0.10348919999999999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191</v>
      </c>
      <c r="AT219" s="236" t="s">
        <v>232</v>
      </c>
      <c r="AU219" s="236" t="s">
        <v>88</v>
      </c>
      <c r="AY219" s="16" t="s">
        <v>153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88</v>
      </c>
      <c r="BK219" s="237">
        <f>ROUND(I219*H219,0)</f>
        <v>0</v>
      </c>
      <c r="BL219" s="16" t="s">
        <v>160</v>
      </c>
      <c r="BM219" s="236" t="s">
        <v>1949</v>
      </c>
    </row>
    <row r="220" s="13" customFormat="1">
      <c r="A220" s="13"/>
      <c r="B220" s="238"/>
      <c r="C220" s="239"/>
      <c r="D220" s="240" t="s">
        <v>162</v>
      </c>
      <c r="E220" s="241" t="s">
        <v>1</v>
      </c>
      <c r="F220" s="242" t="s">
        <v>312</v>
      </c>
      <c r="G220" s="239"/>
      <c r="H220" s="243">
        <v>86.241</v>
      </c>
      <c r="I220" s="244"/>
      <c r="J220" s="239"/>
      <c r="K220" s="239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162</v>
      </c>
      <c r="AU220" s="249" t="s">
        <v>88</v>
      </c>
      <c r="AV220" s="13" t="s">
        <v>88</v>
      </c>
      <c r="AW220" s="13" t="s">
        <v>33</v>
      </c>
      <c r="AX220" s="13" t="s">
        <v>78</v>
      </c>
      <c r="AY220" s="249" t="s">
        <v>153</v>
      </c>
    </row>
    <row r="221" s="2" customFormat="1" ht="44.25" customHeight="1">
      <c r="A221" s="37"/>
      <c r="B221" s="38"/>
      <c r="C221" s="225" t="s">
        <v>313</v>
      </c>
      <c r="D221" s="225" t="s">
        <v>155</v>
      </c>
      <c r="E221" s="226" t="s">
        <v>314</v>
      </c>
      <c r="F221" s="227" t="s">
        <v>315</v>
      </c>
      <c r="G221" s="228" t="s">
        <v>158</v>
      </c>
      <c r="H221" s="229">
        <v>189.63800000000001</v>
      </c>
      <c r="I221" s="230"/>
      <c r="J221" s="231">
        <f>ROUND(I221*H221,0)</f>
        <v>0</v>
      </c>
      <c r="K221" s="227" t="s">
        <v>159</v>
      </c>
      <c r="L221" s="43"/>
      <c r="M221" s="232" t="s">
        <v>1</v>
      </c>
      <c r="N221" s="233" t="s">
        <v>44</v>
      </c>
      <c r="O221" s="90"/>
      <c r="P221" s="234">
        <f>O221*H221</f>
        <v>0</v>
      </c>
      <c r="Q221" s="234">
        <v>0.0083499999999999998</v>
      </c>
      <c r="R221" s="234">
        <f>Q221*H221</f>
        <v>1.5834773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160</v>
      </c>
      <c r="AT221" s="236" t="s">
        <v>155</v>
      </c>
      <c r="AU221" s="236" t="s">
        <v>88</v>
      </c>
      <c r="AY221" s="16" t="s">
        <v>153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88</v>
      </c>
      <c r="BK221" s="237">
        <f>ROUND(I221*H221,0)</f>
        <v>0</v>
      </c>
      <c r="BL221" s="16" t="s">
        <v>160</v>
      </c>
      <c r="BM221" s="236" t="s">
        <v>1950</v>
      </c>
    </row>
    <row r="222" s="13" customFormat="1">
      <c r="A222" s="13"/>
      <c r="B222" s="238"/>
      <c r="C222" s="239"/>
      <c r="D222" s="240" t="s">
        <v>162</v>
      </c>
      <c r="E222" s="241" t="s">
        <v>1</v>
      </c>
      <c r="F222" s="242" t="s">
        <v>1477</v>
      </c>
      <c r="G222" s="239"/>
      <c r="H222" s="243">
        <v>186.93799999999999</v>
      </c>
      <c r="I222" s="244"/>
      <c r="J222" s="239"/>
      <c r="K222" s="239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162</v>
      </c>
      <c r="AU222" s="249" t="s">
        <v>88</v>
      </c>
      <c r="AV222" s="13" t="s">
        <v>88</v>
      </c>
      <c r="AW222" s="13" t="s">
        <v>33</v>
      </c>
      <c r="AX222" s="13" t="s">
        <v>78</v>
      </c>
      <c r="AY222" s="249" t="s">
        <v>153</v>
      </c>
    </row>
    <row r="223" s="13" customFormat="1">
      <c r="A223" s="13"/>
      <c r="B223" s="238"/>
      <c r="C223" s="239"/>
      <c r="D223" s="240" t="s">
        <v>162</v>
      </c>
      <c r="E223" s="241" t="s">
        <v>1</v>
      </c>
      <c r="F223" s="242" t="s">
        <v>1478</v>
      </c>
      <c r="G223" s="239"/>
      <c r="H223" s="243">
        <v>2.7000000000000002</v>
      </c>
      <c r="I223" s="244"/>
      <c r="J223" s="239"/>
      <c r="K223" s="239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162</v>
      </c>
      <c r="AU223" s="249" t="s">
        <v>88</v>
      </c>
      <c r="AV223" s="13" t="s">
        <v>88</v>
      </c>
      <c r="AW223" s="13" t="s">
        <v>33</v>
      </c>
      <c r="AX223" s="13" t="s">
        <v>78</v>
      </c>
      <c r="AY223" s="249" t="s">
        <v>153</v>
      </c>
    </row>
    <row r="224" s="2" customFormat="1" ht="16.5" customHeight="1">
      <c r="A224" s="37"/>
      <c r="B224" s="38"/>
      <c r="C224" s="250" t="s">
        <v>319</v>
      </c>
      <c r="D224" s="250" t="s">
        <v>232</v>
      </c>
      <c r="E224" s="251" t="s">
        <v>320</v>
      </c>
      <c r="F224" s="252" t="s">
        <v>321</v>
      </c>
      <c r="G224" s="253" t="s">
        <v>158</v>
      </c>
      <c r="H224" s="254">
        <v>196.285</v>
      </c>
      <c r="I224" s="255"/>
      <c r="J224" s="256">
        <f>ROUND(I224*H224,0)</f>
        <v>0</v>
      </c>
      <c r="K224" s="252" t="s">
        <v>1</v>
      </c>
      <c r="L224" s="257"/>
      <c r="M224" s="258" t="s">
        <v>1</v>
      </c>
      <c r="N224" s="259" t="s">
        <v>44</v>
      </c>
      <c r="O224" s="90"/>
      <c r="P224" s="234">
        <f>O224*H224</f>
        <v>0</v>
      </c>
      <c r="Q224" s="234">
        <v>0.0018</v>
      </c>
      <c r="R224" s="234">
        <f>Q224*H224</f>
        <v>0.35331299999999999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191</v>
      </c>
      <c r="AT224" s="236" t="s">
        <v>232</v>
      </c>
      <c r="AU224" s="236" t="s">
        <v>88</v>
      </c>
      <c r="AY224" s="16" t="s">
        <v>153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88</v>
      </c>
      <c r="BK224" s="237">
        <f>ROUND(I224*H224,0)</f>
        <v>0</v>
      </c>
      <c r="BL224" s="16" t="s">
        <v>160</v>
      </c>
      <c r="BM224" s="236" t="s">
        <v>1951</v>
      </c>
    </row>
    <row r="225" s="13" customFormat="1">
      <c r="A225" s="13"/>
      <c r="B225" s="238"/>
      <c r="C225" s="239"/>
      <c r="D225" s="240" t="s">
        <v>162</v>
      </c>
      <c r="E225" s="241" t="s">
        <v>1</v>
      </c>
      <c r="F225" s="242" t="s">
        <v>1480</v>
      </c>
      <c r="G225" s="239"/>
      <c r="H225" s="243">
        <v>196.285</v>
      </c>
      <c r="I225" s="244"/>
      <c r="J225" s="239"/>
      <c r="K225" s="239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162</v>
      </c>
      <c r="AU225" s="249" t="s">
        <v>88</v>
      </c>
      <c r="AV225" s="13" t="s">
        <v>88</v>
      </c>
      <c r="AW225" s="13" t="s">
        <v>33</v>
      </c>
      <c r="AX225" s="13" t="s">
        <v>78</v>
      </c>
      <c r="AY225" s="249" t="s">
        <v>153</v>
      </c>
    </row>
    <row r="226" s="2" customFormat="1" ht="24.15" customHeight="1">
      <c r="A226" s="37"/>
      <c r="B226" s="38"/>
      <c r="C226" s="250" t="s">
        <v>324</v>
      </c>
      <c r="D226" s="250" t="s">
        <v>232</v>
      </c>
      <c r="E226" s="251" t="s">
        <v>325</v>
      </c>
      <c r="F226" s="252" t="s">
        <v>326</v>
      </c>
      <c r="G226" s="253" t="s">
        <v>158</v>
      </c>
      <c r="H226" s="254">
        <v>2.835</v>
      </c>
      <c r="I226" s="255"/>
      <c r="J226" s="256">
        <f>ROUND(I226*H226,0)</f>
        <v>0</v>
      </c>
      <c r="K226" s="252" t="s">
        <v>159</v>
      </c>
      <c r="L226" s="257"/>
      <c r="M226" s="258" t="s">
        <v>1</v>
      </c>
      <c r="N226" s="259" t="s">
        <v>44</v>
      </c>
      <c r="O226" s="90"/>
      <c r="P226" s="234">
        <f>O226*H226</f>
        <v>0</v>
      </c>
      <c r="Q226" s="234">
        <v>0.0023999999999999998</v>
      </c>
      <c r="R226" s="234">
        <f>Q226*H226</f>
        <v>0.0068039999999999993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191</v>
      </c>
      <c r="AT226" s="236" t="s">
        <v>232</v>
      </c>
      <c r="AU226" s="236" t="s">
        <v>88</v>
      </c>
      <c r="AY226" s="16" t="s">
        <v>153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88</v>
      </c>
      <c r="BK226" s="237">
        <f>ROUND(I226*H226,0)</f>
        <v>0</v>
      </c>
      <c r="BL226" s="16" t="s">
        <v>160</v>
      </c>
      <c r="BM226" s="236" t="s">
        <v>1952</v>
      </c>
    </row>
    <row r="227" s="13" customFormat="1">
      <c r="A227" s="13"/>
      <c r="B227" s="238"/>
      <c r="C227" s="239"/>
      <c r="D227" s="240" t="s">
        <v>162</v>
      </c>
      <c r="E227" s="241" t="s">
        <v>1</v>
      </c>
      <c r="F227" s="242" t="s">
        <v>1482</v>
      </c>
      <c r="G227" s="239"/>
      <c r="H227" s="243">
        <v>2.835</v>
      </c>
      <c r="I227" s="244"/>
      <c r="J227" s="239"/>
      <c r="K227" s="239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162</v>
      </c>
      <c r="AU227" s="249" t="s">
        <v>88</v>
      </c>
      <c r="AV227" s="13" t="s">
        <v>88</v>
      </c>
      <c r="AW227" s="13" t="s">
        <v>33</v>
      </c>
      <c r="AX227" s="13" t="s">
        <v>78</v>
      </c>
      <c r="AY227" s="249" t="s">
        <v>153</v>
      </c>
    </row>
    <row r="228" s="2" customFormat="1" ht="44.25" customHeight="1">
      <c r="A228" s="37"/>
      <c r="B228" s="38"/>
      <c r="C228" s="225" t="s">
        <v>329</v>
      </c>
      <c r="D228" s="225" t="s">
        <v>155</v>
      </c>
      <c r="E228" s="226" t="s">
        <v>330</v>
      </c>
      <c r="F228" s="227" t="s">
        <v>331</v>
      </c>
      <c r="G228" s="228" t="s">
        <v>158</v>
      </c>
      <c r="H228" s="229">
        <v>1049.309</v>
      </c>
      <c r="I228" s="230"/>
      <c r="J228" s="231">
        <f>ROUND(I228*H228,0)</f>
        <v>0</v>
      </c>
      <c r="K228" s="227" t="s">
        <v>159</v>
      </c>
      <c r="L228" s="43"/>
      <c r="M228" s="232" t="s">
        <v>1</v>
      </c>
      <c r="N228" s="233" t="s">
        <v>44</v>
      </c>
      <c r="O228" s="90"/>
      <c r="P228" s="234">
        <f>O228*H228</f>
        <v>0</v>
      </c>
      <c r="Q228" s="234">
        <v>0.0086</v>
      </c>
      <c r="R228" s="234">
        <f>Q228*H228</f>
        <v>9.0240574000000002</v>
      </c>
      <c r="S228" s="234">
        <v>0</v>
      </c>
      <c r="T228" s="23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6" t="s">
        <v>160</v>
      </c>
      <c r="AT228" s="236" t="s">
        <v>155</v>
      </c>
      <c r="AU228" s="236" t="s">
        <v>88</v>
      </c>
      <c r="AY228" s="16" t="s">
        <v>153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6" t="s">
        <v>88</v>
      </c>
      <c r="BK228" s="237">
        <f>ROUND(I228*H228,0)</f>
        <v>0</v>
      </c>
      <c r="BL228" s="16" t="s">
        <v>160</v>
      </c>
      <c r="BM228" s="236" t="s">
        <v>1953</v>
      </c>
    </row>
    <row r="229" s="13" customFormat="1">
      <c r="A229" s="13"/>
      <c r="B229" s="238"/>
      <c r="C229" s="239"/>
      <c r="D229" s="240" t="s">
        <v>162</v>
      </c>
      <c r="E229" s="241" t="s">
        <v>1</v>
      </c>
      <c r="F229" s="242" t="s">
        <v>1954</v>
      </c>
      <c r="G229" s="239"/>
      <c r="H229" s="243">
        <v>1751.778</v>
      </c>
      <c r="I229" s="244"/>
      <c r="J229" s="239"/>
      <c r="K229" s="239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162</v>
      </c>
      <c r="AU229" s="249" t="s">
        <v>88</v>
      </c>
      <c r="AV229" s="13" t="s">
        <v>88</v>
      </c>
      <c r="AW229" s="13" t="s">
        <v>33</v>
      </c>
      <c r="AX229" s="13" t="s">
        <v>78</v>
      </c>
      <c r="AY229" s="249" t="s">
        <v>153</v>
      </c>
    </row>
    <row r="230" s="13" customFormat="1">
      <c r="A230" s="13"/>
      <c r="B230" s="238"/>
      <c r="C230" s="239"/>
      <c r="D230" s="240" t="s">
        <v>162</v>
      </c>
      <c r="E230" s="241" t="s">
        <v>1</v>
      </c>
      <c r="F230" s="242" t="s">
        <v>1485</v>
      </c>
      <c r="G230" s="239"/>
      <c r="H230" s="243">
        <v>-331.27199999999999</v>
      </c>
      <c r="I230" s="244"/>
      <c r="J230" s="239"/>
      <c r="K230" s="239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162</v>
      </c>
      <c r="AU230" s="249" t="s">
        <v>88</v>
      </c>
      <c r="AV230" s="13" t="s">
        <v>88</v>
      </c>
      <c r="AW230" s="13" t="s">
        <v>33</v>
      </c>
      <c r="AX230" s="13" t="s">
        <v>78</v>
      </c>
      <c r="AY230" s="249" t="s">
        <v>153</v>
      </c>
    </row>
    <row r="231" s="13" customFormat="1">
      <c r="A231" s="13"/>
      <c r="B231" s="238"/>
      <c r="C231" s="239"/>
      <c r="D231" s="240" t="s">
        <v>162</v>
      </c>
      <c r="E231" s="241" t="s">
        <v>1</v>
      </c>
      <c r="F231" s="242" t="s">
        <v>1486</v>
      </c>
      <c r="G231" s="239"/>
      <c r="H231" s="243">
        <v>-299.51999999999998</v>
      </c>
      <c r="I231" s="244"/>
      <c r="J231" s="239"/>
      <c r="K231" s="239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162</v>
      </c>
      <c r="AU231" s="249" t="s">
        <v>88</v>
      </c>
      <c r="AV231" s="13" t="s">
        <v>88</v>
      </c>
      <c r="AW231" s="13" t="s">
        <v>33</v>
      </c>
      <c r="AX231" s="13" t="s">
        <v>78</v>
      </c>
      <c r="AY231" s="249" t="s">
        <v>153</v>
      </c>
    </row>
    <row r="232" s="13" customFormat="1">
      <c r="A232" s="13"/>
      <c r="B232" s="238"/>
      <c r="C232" s="239"/>
      <c r="D232" s="240" t="s">
        <v>162</v>
      </c>
      <c r="E232" s="241" t="s">
        <v>1</v>
      </c>
      <c r="F232" s="242" t="s">
        <v>1487</v>
      </c>
      <c r="G232" s="239"/>
      <c r="H232" s="243">
        <v>-10.539999999999999</v>
      </c>
      <c r="I232" s="244"/>
      <c r="J232" s="239"/>
      <c r="K232" s="239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162</v>
      </c>
      <c r="AU232" s="249" t="s">
        <v>88</v>
      </c>
      <c r="AV232" s="13" t="s">
        <v>88</v>
      </c>
      <c r="AW232" s="13" t="s">
        <v>33</v>
      </c>
      <c r="AX232" s="13" t="s">
        <v>78</v>
      </c>
      <c r="AY232" s="249" t="s">
        <v>153</v>
      </c>
    </row>
    <row r="233" s="13" customFormat="1">
      <c r="A233" s="13"/>
      <c r="B233" s="238"/>
      <c r="C233" s="239"/>
      <c r="D233" s="240" t="s">
        <v>162</v>
      </c>
      <c r="E233" s="241" t="s">
        <v>1</v>
      </c>
      <c r="F233" s="242" t="s">
        <v>1955</v>
      </c>
      <c r="G233" s="239"/>
      <c r="H233" s="243">
        <v>-61.137</v>
      </c>
      <c r="I233" s="244"/>
      <c r="J233" s="239"/>
      <c r="K233" s="239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162</v>
      </c>
      <c r="AU233" s="249" t="s">
        <v>88</v>
      </c>
      <c r="AV233" s="13" t="s">
        <v>88</v>
      </c>
      <c r="AW233" s="13" t="s">
        <v>33</v>
      </c>
      <c r="AX233" s="13" t="s">
        <v>78</v>
      </c>
      <c r="AY233" s="249" t="s">
        <v>153</v>
      </c>
    </row>
    <row r="234" s="2" customFormat="1" ht="16.5" customHeight="1">
      <c r="A234" s="37"/>
      <c r="B234" s="38"/>
      <c r="C234" s="250" t="s">
        <v>339</v>
      </c>
      <c r="D234" s="250" t="s">
        <v>232</v>
      </c>
      <c r="E234" s="251" t="s">
        <v>340</v>
      </c>
      <c r="F234" s="252" t="s">
        <v>341</v>
      </c>
      <c r="G234" s="253" t="s">
        <v>158</v>
      </c>
      <c r="H234" s="254">
        <v>1097.8050000000001</v>
      </c>
      <c r="I234" s="255"/>
      <c r="J234" s="256">
        <f>ROUND(I234*H234,0)</f>
        <v>0</v>
      </c>
      <c r="K234" s="252" t="s">
        <v>159</v>
      </c>
      <c r="L234" s="257"/>
      <c r="M234" s="258" t="s">
        <v>1</v>
      </c>
      <c r="N234" s="259" t="s">
        <v>44</v>
      </c>
      <c r="O234" s="90"/>
      <c r="P234" s="234">
        <f>O234*H234</f>
        <v>0</v>
      </c>
      <c r="Q234" s="234">
        <v>0.0023800000000000002</v>
      </c>
      <c r="R234" s="234">
        <f>Q234*H234</f>
        <v>2.6127759000000004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191</v>
      </c>
      <c r="AT234" s="236" t="s">
        <v>232</v>
      </c>
      <c r="AU234" s="236" t="s">
        <v>88</v>
      </c>
      <c r="AY234" s="16" t="s">
        <v>153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88</v>
      </c>
      <c r="BK234" s="237">
        <f>ROUND(I234*H234,0)</f>
        <v>0</v>
      </c>
      <c r="BL234" s="16" t="s">
        <v>160</v>
      </c>
      <c r="BM234" s="236" t="s">
        <v>1956</v>
      </c>
    </row>
    <row r="235" s="13" customFormat="1">
      <c r="A235" s="13"/>
      <c r="B235" s="238"/>
      <c r="C235" s="239"/>
      <c r="D235" s="240" t="s">
        <v>162</v>
      </c>
      <c r="E235" s="241" t="s">
        <v>1</v>
      </c>
      <c r="F235" s="242" t="s">
        <v>1957</v>
      </c>
      <c r="G235" s="239"/>
      <c r="H235" s="243">
        <v>1097.8050000000001</v>
      </c>
      <c r="I235" s="244"/>
      <c r="J235" s="239"/>
      <c r="K235" s="239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162</v>
      </c>
      <c r="AU235" s="249" t="s">
        <v>88</v>
      </c>
      <c r="AV235" s="13" t="s">
        <v>88</v>
      </c>
      <c r="AW235" s="13" t="s">
        <v>33</v>
      </c>
      <c r="AX235" s="13" t="s">
        <v>78</v>
      </c>
      <c r="AY235" s="249" t="s">
        <v>153</v>
      </c>
    </row>
    <row r="236" s="2" customFormat="1" ht="24.15" customHeight="1">
      <c r="A236" s="37"/>
      <c r="B236" s="38"/>
      <c r="C236" s="250" t="s">
        <v>344</v>
      </c>
      <c r="D236" s="250" t="s">
        <v>232</v>
      </c>
      <c r="E236" s="251" t="s">
        <v>345</v>
      </c>
      <c r="F236" s="252" t="s">
        <v>346</v>
      </c>
      <c r="G236" s="253" t="s">
        <v>158</v>
      </c>
      <c r="H236" s="254">
        <v>3.9689999999999999</v>
      </c>
      <c r="I236" s="255"/>
      <c r="J236" s="256">
        <f>ROUND(I236*H236,0)</f>
        <v>0</v>
      </c>
      <c r="K236" s="252" t="s">
        <v>159</v>
      </c>
      <c r="L236" s="257"/>
      <c r="M236" s="258" t="s">
        <v>1</v>
      </c>
      <c r="N236" s="259" t="s">
        <v>44</v>
      </c>
      <c r="O236" s="90"/>
      <c r="P236" s="234">
        <f>O236*H236</f>
        <v>0</v>
      </c>
      <c r="Q236" s="234">
        <v>0.0041000000000000003</v>
      </c>
      <c r="R236" s="234">
        <f>Q236*H236</f>
        <v>0.0162729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191</v>
      </c>
      <c r="AT236" s="236" t="s">
        <v>232</v>
      </c>
      <c r="AU236" s="236" t="s">
        <v>88</v>
      </c>
      <c r="AY236" s="16" t="s">
        <v>153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88</v>
      </c>
      <c r="BK236" s="237">
        <f>ROUND(I236*H236,0)</f>
        <v>0</v>
      </c>
      <c r="BL236" s="16" t="s">
        <v>160</v>
      </c>
      <c r="BM236" s="236" t="s">
        <v>1958</v>
      </c>
    </row>
    <row r="237" s="13" customFormat="1">
      <c r="A237" s="13"/>
      <c r="B237" s="238"/>
      <c r="C237" s="239"/>
      <c r="D237" s="240" t="s">
        <v>162</v>
      </c>
      <c r="E237" s="241" t="s">
        <v>1</v>
      </c>
      <c r="F237" s="242" t="s">
        <v>1959</v>
      </c>
      <c r="G237" s="239"/>
      <c r="H237" s="243">
        <v>3.9689999999999999</v>
      </c>
      <c r="I237" s="244"/>
      <c r="J237" s="239"/>
      <c r="K237" s="239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162</v>
      </c>
      <c r="AU237" s="249" t="s">
        <v>88</v>
      </c>
      <c r="AV237" s="13" t="s">
        <v>88</v>
      </c>
      <c r="AW237" s="13" t="s">
        <v>33</v>
      </c>
      <c r="AX237" s="13" t="s">
        <v>78</v>
      </c>
      <c r="AY237" s="249" t="s">
        <v>153</v>
      </c>
    </row>
    <row r="238" s="2" customFormat="1" ht="37.8" customHeight="1">
      <c r="A238" s="37"/>
      <c r="B238" s="38"/>
      <c r="C238" s="225" t="s">
        <v>349</v>
      </c>
      <c r="D238" s="225" t="s">
        <v>155</v>
      </c>
      <c r="E238" s="226" t="s">
        <v>350</v>
      </c>
      <c r="F238" s="227" t="s">
        <v>351</v>
      </c>
      <c r="G238" s="228" t="s">
        <v>352</v>
      </c>
      <c r="H238" s="229">
        <v>72.359999999999999</v>
      </c>
      <c r="I238" s="230"/>
      <c r="J238" s="231">
        <f>ROUND(I238*H238,0)</f>
        <v>0</v>
      </c>
      <c r="K238" s="227" t="s">
        <v>159</v>
      </c>
      <c r="L238" s="43"/>
      <c r="M238" s="232" t="s">
        <v>1</v>
      </c>
      <c r="N238" s="233" t="s">
        <v>44</v>
      </c>
      <c r="O238" s="90"/>
      <c r="P238" s="234">
        <f>O238*H238</f>
        <v>0</v>
      </c>
      <c r="Q238" s="234">
        <v>0.0017600000000000001</v>
      </c>
      <c r="R238" s="234">
        <f>Q238*H238</f>
        <v>0.12735360000000001</v>
      </c>
      <c r="S238" s="234">
        <v>0</v>
      </c>
      <c r="T238" s="23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160</v>
      </c>
      <c r="AT238" s="236" t="s">
        <v>155</v>
      </c>
      <c r="AU238" s="236" t="s">
        <v>88</v>
      </c>
      <c r="AY238" s="16" t="s">
        <v>153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88</v>
      </c>
      <c r="BK238" s="237">
        <f>ROUND(I238*H238,0)</f>
        <v>0</v>
      </c>
      <c r="BL238" s="16" t="s">
        <v>160</v>
      </c>
      <c r="BM238" s="236" t="s">
        <v>1960</v>
      </c>
    </row>
    <row r="239" s="13" customFormat="1">
      <c r="A239" s="13"/>
      <c r="B239" s="238"/>
      <c r="C239" s="239"/>
      <c r="D239" s="240" t="s">
        <v>162</v>
      </c>
      <c r="E239" s="241" t="s">
        <v>1</v>
      </c>
      <c r="F239" s="242" t="s">
        <v>1492</v>
      </c>
      <c r="G239" s="239"/>
      <c r="H239" s="243">
        <v>72.359999999999999</v>
      </c>
      <c r="I239" s="244"/>
      <c r="J239" s="239"/>
      <c r="K239" s="239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162</v>
      </c>
      <c r="AU239" s="249" t="s">
        <v>88</v>
      </c>
      <c r="AV239" s="13" t="s">
        <v>88</v>
      </c>
      <c r="AW239" s="13" t="s">
        <v>33</v>
      </c>
      <c r="AX239" s="13" t="s">
        <v>78</v>
      </c>
      <c r="AY239" s="249" t="s">
        <v>153</v>
      </c>
    </row>
    <row r="240" s="2" customFormat="1" ht="16.5" customHeight="1">
      <c r="A240" s="37"/>
      <c r="B240" s="38"/>
      <c r="C240" s="250" t="s">
        <v>355</v>
      </c>
      <c r="D240" s="250" t="s">
        <v>232</v>
      </c>
      <c r="E240" s="251" t="s">
        <v>356</v>
      </c>
      <c r="F240" s="252" t="s">
        <v>357</v>
      </c>
      <c r="G240" s="253" t="s">
        <v>158</v>
      </c>
      <c r="H240" s="254">
        <v>9.1170000000000009</v>
      </c>
      <c r="I240" s="255"/>
      <c r="J240" s="256">
        <f>ROUND(I240*H240,0)</f>
        <v>0</v>
      </c>
      <c r="K240" s="252" t="s">
        <v>1</v>
      </c>
      <c r="L240" s="257"/>
      <c r="M240" s="258" t="s">
        <v>1</v>
      </c>
      <c r="N240" s="259" t="s">
        <v>44</v>
      </c>
      <c r="O240" s="90"/>
      <c r="P240" s="234">
        <f>O240*H240</f>
        <v>0</v>
      </c>
      <c r="Q240" s="234">
        <v>0.00089999999999999998</v>
      </c>
      <c r="R240" s="234">
        <f>Q240*H240</f>
        <v>0.0082053000000000004</v>
      </c>
      <c r="S240" s="234">
        <v>0</v>
      </c>
      <c r="T240" s="23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6" t="s">
        <v>191</v>
      </c>
      <c r="AT240" s="236" t="s">
        <v>232</v>
      </c>
      <c r="AU240" s="236" t="s">
        <v>88</v>
      </c>
      <c r="AY240" s="16" t="s">
        <v>153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6" t="s">
        <v>88</v>
      </c>
      <c r="BK240" s="237">
        <f>ROUND(I240*H240,0)</f>
        <v>0</v>
      </c>
      <c r="BL240" s="16" t="s">
        <v>160</v>
      </c>
      <c r="BM240" s="236" t="s">
        <v>1961</v>
      </c>
    </row>
    <row r="241" s="13" customFormat="1">
      <c r="A241" s="13"/>
      <c r="B241" s="238"/>
      <c r="C241" s="239"/>
      <c r="D241" s="240" t="s">
        <v>162</v>
      </c>
      <c r="E241" s="241" t="s">
        <v>1</v>
      </c>
      <c r="F241" s="242" t="s">
        <v>1494</v>
      </c>
      <c r="G241" s="239"/>
      <c r="H241" s="243">
        <v>9.1170000000000009</v>
      </c>
      <c r="I241" s="244"/>
      <c r="J241" s="239"/>
      <c r="K241" s="239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162</v>
      </c>
      <c r="AU241" s="249" t="s">
        <v>88</v>
      </c>
      <c r="AV241" s="13" t="s">
        <v>88</v>
      </c>
      <c r="AW241" s="13" t="s">
        <v>33</v>
      </c>
      <c r="AX241" s="13" t="s">
        <v>78</v>
      </c>
      <c r="AY241" s="249" t="s">
        <v>153</v>
      </c>
    </row>
    <row r="242" s="2" customFormat="1" ht="37.8" customHeight="1">
      <c r="A242" s="37"/>
      <c r="B242" s="38"/>
      <c r="C242" s="225" t="s">
        <v>360</v>
      </c>
      <c r="D242" s="225" t="s">
        <v>155</v>
      </c>
      <c r="E242" s="226" t="s">
        <v>361</v>
      </c>
      <c r="F242" s="227" t="s">
        <v>362</v>
      </c>
      <c r="G242" s="228" t="s">
        <v>352</v>
      </c>
      <c r="H242" s="229">
        <v>187.19999999999999</v>
      </c>
      <c r="I242" s="230"/>
      <c r="J242" s="231">
        <f>ROUND(I242*H242,0)</f>
        <v>0</v>
      </c>
      <c r="K242" s="227" t="s">
        <v>159</v>
      </c>
      <c r="L242" s="43"/>
      <c r="M242" s="232" t="s">
        <v>1</v>
      </c>
      <c r="N242" s="233" t="s">
        <v>44</v>
      </c>
      <c r="O242" s="90"/>
      <c r="P242" s="234">
        <f>O242*H242</f>
        <v>0</v>
      </c>
      <c r="Q242" s="234">
        <v>0.0033899999999999998</v>
      </c>
      <c r="R242" s="234">
        <f>Q242*H242</f>
        <v>0.63460799999999995</v>
      </c>
      <c r="S242" s="234">
        <v>0</v>
      </c>
      <c r="T242" s="23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6" t="s">
        <v>160</v>
      </c>
      <c r="AT242" s="236" t="s">
        <v>155</v>
      </c>
      <c r="AU242" s="236" t="s">
        <v>88</v>
      </c>
      <c r="AY242" s="16" t="s">
        <v>153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6" t="s">
        <v>88</v>
      </c>
      <c r="BK242" s="237">
        <f>ROUND(I242*H242,0)</f>
        <v>0</v>
      </c>
      <c r="BL242" s="16" t="s">
        <v>160</v>
      </c>
      <c r="BM242" s="236" t="s">
        <v>1962</v>
      </c>
    </row>
    <row r="243" s="13" customFormat="1">
      <c r="A243" s="13"/>
      <c r="B243" s="238"/>
      <c r="C243" s="239"/>
      <c r="D243" s="240" t="s">
        <v>162</v>
      </c>
      <c r="E243" s="241" t="s">
        <v>1</v>
      </c>
      <c r="F243" s="242" t="s">
        <v>1496</v>
      </c>
      <c r="G243" s="239"/>
      <c r="H243" s="243">
        <v>187.19999999999999</v>
      </c>
      <c r="I243" s="244"/>
      <c r="J243" s="239"/>
      <c r="K243" s="239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162</v>
      </c>
      <c r="AU243" s="249" t="s">
        <v>88</v>
      </c>
      <c r="AV243" s="13" t="s">
        <v>88</v>
      </c>
      <c r="AW243" s="13" t="s">
        <v>33</v>
      </c>
      <c r="AX243" s="13" t="s">
        <v>78</v>
      </c>
      <c r="AY243" s="249" t="s">
        <v>153</v>
      </c>
    </row>
    <row r="244" s="2" customFormat="1" ht="24.15" customHeight="1">
      <c r="A244" s="37"/>
      <c r="B244" s="38"/>
      <c r="C244" s="250" t="s">
        <v>365</v>
      </c>
      <c r="D244" s="250" t="s">
        <v>232</v>
      </c>
      <c r="E244" s="251" t="s">
        <v>366</v>
      </c>
      <c r="F244" s="252" t="s">
        <v>367</v>
      </c>
      <c r="G244" s="253" t="s">
        <v>158</v>
      </c>
      <c r="H244" s="254">
        <v>58.968000000000004</v>
      </c>
      <c r="I244" s="255"/>
      <c r="J244" s="256">
        <f>ROUND(I244*H244,0)</f>
        <v>0</v>
      </c>
      <c r="K244" s="252" t="s">
        <v>159</v>
      </c>
      <c r="L244" s="257"/>
      <c r="M244" s="258" t="s">
        <v>1</v>
      </c>
      <c r="N244" s="259" t="s">
        <v>44</v>
      </c>
      <c r="O244" s="90"/>
      <c r="P244" s="234">
        <f>O244*H244</f>
        <v>0</v>
      </c>
      <c r="Q244" s="234">
        <v>0.00089999999999999998</v>
      </c>
      <c r="R244" s="234">
        <f>Q244*H244</f>
        <v>0.053071199999999999</v>
      </c>
      <c r="S244" s="234">
        <v>0</v>
      </c>
      <c r="T244" s="23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191</v>
      </c>
      <c r="AT244" s="236" t="s">
        <v>232</v>
      </c>
      <c r="AU244" s="236" t="s">
        <v>88</v>
      </c>
      <c r="AY244" s="16" t="s">
        <v>153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88</v>
      </c>
      <c r="BK244" s="237">
        <f>ROUND(I244*H244,0)</f>
        <v>0</v>
      </c>
      <c r="BL244" s="16" t="s">
        <v>160</v>
      </c>
      <c r="BM244" s="236" t="s">
        <v>1963</v>
      </c>
    </row>
    <row r="245" s="13" customFormat="1">
      <c r="A245" s="13"/>
      <c r="B245" s="238"/>
      <c r="C245" s="239"/>
      <c r="D245" s="240" t="s">
        <v>162</v>
      </c>
      <c r="E245" s="241" t="s">
        <v>1</v>
      </c>
      <c r="F245" s="242" t="s">
        <v>1498</v>
      </c>
      <c r="G245" s="239"/>
      <c r="H245" s="243">
        <v>58.968000000000004</v>
      </c>
      <c r="I245" s="244"/>
      <c r="J245" s="239"/>
      <c r="K245" s="239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162</v>
      </c>
      <c r="AU245" s="249" t="s">
        <v>88</v>
      </c>
      <c r="AV245" s="13" t="s">
        <v>88</v>
      </c>
      <c r="AW245" s="13" t="s">
        <v>33</v>
      </c>
      <c r="AX245" s="13" t="s">
        <v>78</v>
      </c>
      <c r="AY245" s="249" t="s">
        <v>153</v>
      </c>
    </row>
    <row r="246" s="2" customFormat="1" ht="44.25" customHeight="1">
      <c r="A246" s="37"/>
      <c r="B246" s="38"/>
      <c r="C246" s="225" t="s">
        <v>370</v>
      </c>
      <c r="D246" s="225" t="s">
        <v>155</v>
      </c>
      <c r="E246" s="226" t="s">
        <v>381</v>
      </c>
      <c r="F246" s="227" t="s">
        <v>382</v>
      </c>
      <c r="G246" s="228" t="s">
        <v>158</v>
      </c>
      <c r="H246" s="229">
        <v>22.32</v>
      </c>
      <c r="I246" s="230"/>
      <c r="J246" s="231">
        <f>ROUND(I246*H246,0)</f>
        <v>0</v>
      </c>
      <c r="K246" s="227" t="s">
        <v>159</v>
      </c>
      <c r="L246" s="43"/>
      <c r="M246" s="232" t="s">
        <v>1</v>
      </c>
      <c r="N246" s="233" t="s">
        <v>44</v>
      </c>
      <c r="O246" s="90"/>
      <c r="P246" s="234">
        <f>O246*H246</f>
        <v>0</v>
      </c>
      <c r="Q246" s="234">
        <v>0.011350000000000001</v>
      </c>
      <c r="R246" s="234">
        <f>Q246*H246</f>
        <v>0.253332</v>
      </c>
      <c r="S246" s="234">
        <v>0</v>
      </c>
      <c r="T246" s="23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6" t="s">
        <v>160</v>
      </c>
      <c r="AT246" s="236" t="s">
        <v>155</v>
      </c>
      <c r="AU246" s="236" t="s">
        <v>88</v>
      </c>
      <c r="AY246" s="16" t="s">
        <v>153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6" t="s">
        <v>88</v>
      </c>
      <c r="BK246" s="237">
        <f>ROUND(I246*H246,0)</f>
        <v>0</v>
      </c>
      <c r="BL246" s="16" t="s">
        <v>160</v>
      </c>
      <c r="BM246" s="236" t="s">
        <v>1964</v>
      </c>
    </row>
    <row r="247" s="13" customFormat="1">
      <c r="A247" s="13"/>
      <c r="B247" s="238"/>
      <c r="C247" s="239"/>
      <c r="D247" s="240" t="s">
        <v>162</v>
      </c>
      <c r="E247" s="241" t="s">
        <v>1</v>
      </c>
      <c r="F247" s="242" t="s">
        <v>1500</v>
      </c>
      <c r="G247" s="239"/>
      <c r="H247" s="243">
        <v>22.32</v>
      </c>
      <c r="I247" s="244"/>
      <c r="J247" s="239"/>
      <c r="K247" s="239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162</v>
      </c>
      <c r="AU247" s="249" t="s">
        <v>88</v>
      </c>
      <c r="AV247" s="13" t="s">
        <v>88</v>
      </c>
      <c r="AW247" s="13" t="s">
        <v>33</v>
      </c>
      <c r="AX247" s="13" t="s">
        <v>78</v>
      </c>
      <c r="AY247" s="249" t="s">
        <v>153</v>
      </c>
    </row>
    <row r="248" s="2" customFormat="1" ht="24.15" customHeight="1">
      <c r="A248" s="37"/>
      <c r="B248" s="38"/>
      <c r="C248" s="250" t="s">
        <v>375</v>
      </c>
      <c r="D248" s="250" t="s">
        <v>232</v>
      </c>
      <c r="E248" s="251" t="s">
        <v>233</v>
      </c>
      <c r="F248" s="252" t="s">
        <v>234</v>
      </c>
      <c r="G248" s="253" t="s">
        <v>158</v>
      </c>
      <c r="H248" s="254">
        <v>23.436</v>
      </c>
      <c r="I248" s="255"/>
      <c r="J248" s="256">
        <f>ROUND(I248*H248,0)</f>
        <v>0</v>
      </c>
      <c r="K248" s="252" t="s">
        <v>159</v>
      </c>
      <c r="L248" s="257"/>
      <c r="M248" s="258" t="s">
        <v>1</v>
      </c>
      <c r="N248" s="259" t="s">
        <v>44</v>
      </c>
      <c r="O248" s="90"/>
      <c r="P248" s="234">
        <f>O248*H248</f>
        <v>0</v>
      </c>
      <c r="Q248" s="234">
        <v>0.0089999999999999993</v>
      </c>
      <c r="R248" s="234">
        <f>Q248*H248</f>
        <v>0.21092399999999997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191</v>
      </c>
      <c r="AT248" s="236" t="s">
        <v>232</v>
      </c>
      <c r="AU248" s="236" t="s">
        <v>88</v>
      </c>
      <c r="AY248" s="16" t="s">
        <v>153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88</v>
      </c>
      <c r="BK248" s="237">
        <f>ROUND(I248*H248,0)</f>
        <v>0</v>
      </c>
      <c r="BL248" s="16" t="s">
        <v>160</v>
      </c>
      <c r="BM248" s="236" t="s">
        <v>1965</v>
      </c>
    </row>
    <row r="249" s="13" customFormat="1">
      <c r="A249" s="13"/>
      <c r="B249" s="238"/>
      <c r="C249" s="239"/>
      <c r="D249" s="240" t="s">
        <v>162</v>
      </c>
      <c r="E249" s="241" t="s">
        <v>1</v>
      </c>
      <c r="F249" s="242" t="s">
        <v>1502</v>
      </c>
      <c r="G249" s="239"/>
      <c r="H249" s="243">
        <v>23.436</v>
      </c>
      <c r="I249" s="244"/>
      <c r="J249" s="239"/>
      <c r="K249" s="239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162</v>
      </c>
      <c r="AU249" s="249" t="s">
        <v>88</v>
      </c>
      <c r="AV249" s="13" t="s">
        <v>88</v>
      </c>
      <c r="AW249" s="13" t="s">
        <v>33</v>
      </c>
      <c r="AX249" s="13" t="s">
        <v>78</v>
      </c>
      <c r="AY249" s="249" t="s">
        <v>153</v>
      </c>
    </row>
    <row r="250" s="2" customFormat="1" ht="44.25" customHeight="1">
      <c r="A250" s="37"/>
      <c r="B250" s="38"/>
      <c r="C250" s="225" t="s">
        <v>380</v>
      </c>
      <c r="D250" s="225" t="s">
        <v>155</v>
      </c>
      <c r="E250" s="226" t="s">
        <v>389</v>
      </c>
      <c r="F250" s="227" t="s">
        <v>390</v>
      </c>
      <c r="G250" s="228" t="s">
        <v>158</v>
      </c>
      <c r="H250" s="229">
        <v>68.444999999999993</v>
      </c>
      <c r="I250" s="230"/>
      <c r="J250" s="231">
        <f>ROUND(I250*H250,0)</f>
        <v>0</v>
      </c>
      <c r="K250" s="227" t="s">
        <v>159</v>
      </c>
      <c r="L250" s="43"/>
      <c r="M250" s="232" t="s">
        <v>1</v>
      </c>
      <c r="N250" s="233" t="s">
        <v>44</v>
      </c>
      <c r="O250" s="90"/>
      <c r="P250" s="234">
        <f>O250*H250</f>
        <v>0</v>
      </c>
      <c r="Q250" s="234">
        <v>0.011429999999999999</v>
      </c>
      <c r="R250" s="234">
        <f>Q250*H250</f>
        <v>0.78232634999999984</v>
      </c>
      <c r="S250" s="234">
        <v>0</v>
      </c>
      <c r="T250" s="23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6" t="s">
        <v>160</v>
      </c>
      <c r="AT250" s="236" t="s">
        <v>155</v>
      </c>
      <c r="AU250" s="236" t="s">
        <v>88</v>
      </c>
      <c r="AY250" s="16" t="s">
        <v>153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6" t="s">
        <v>88</v>
      </c>
      <c r="BK250" s="237">
        <f>ROUND(I250*H250,0)</f>
        <v>0</v>
      </c>
      <c r="BL250" s="16" t="s">
        <v>160</v>
      </c>
      <c r="BM250" s="236" t="s">
        <v>1966</v>
      </c>
    </row>
    <row r="251" s="13" customFormat="1">
      <c r="A251" s="13"/>
      <c r="B251" s="238"/>
      <c r="C251" s="239"/>
      <c r="D251" s="240" t="s">
        <v>162</v>
      </c>
      <c r="E251" s="241" t="s">
        <v>1</v>
      </c>
      <c r="F251" s="242" t="s">
        <v>1504</v>
      </c>
      <c r="G251" s="239"/>
      <c r="H251" s="243">
        <v>68.444999999999993</v>
      </c>
      <c r="I251" s="244"/>
      <c r="J251" s="239"/>
      <c r="K251" s="239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162</v>
      </c>
      <c r="AU251" s="249" t="s">
        <v>88</v>
      </c>
      <c r="AV251" s="13" t="s">
        <v>88</v>
      </c>
      <c r="AW251" s="13" t="s">
        <v>33</v>
      </c>
      <c r="AX251" s="13" t="s">
        <v>78</v>
      </c>
      <c r="AY251" s="249" t="s">
        <v>153</v>
      </c>
    </row>
    <row r="252" s="2" customFormat="1" ht="24.15" customHeight="1">
      <c r="A252" s="37"/>
      <c r="B252" s="38"/>
      <c r="C252" s="250" t="s">
        <v>385</v>
      </c>
      <c r="D252" s="250" t="s">
        <v>232</v>
      </c>
      <c r="E252" s="251" t="s">
        <v>243</v>
      </c>
      <c r="F252" s="252" t="s">
        <v>244</v>
      </c>
      <c r="G252" s="253" t="s">
        <v>158</v>
      </c>
      <c r="H252" s="254">
        <v>71.867000000000004</v>
      </c>
      <c r="I252" s="255"/>
      <c r="J252" s="256">
        <f>ROUND(I252*H252,0)</f>
        <v>0</v>
      </c>
      <c r="K252" s="252" t="s">
        <v>159</v>
      </c>
      <c r="L252" s="257"/>
      <c r="M252" s="258" t="s">
        <v>1</v>
      </c>
      <c r="N252" s="259" t="s">
        <v>44</v>
      </c>
      <c r="O252" s="90"/>
      <c r="P252" s="234">
        <f>O252*H252</f>
        <v>0</v>
      </c>
      <c r="Q252" s="234">
        <v>0.0135</v>
      </c>
      <c r="R252" s="234">
        <f>Q252*H252</f>
        <v>0.97020450000000003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191</v>
      </c>
      <c r="AT252" s="236" t="s">
        <v>232</v>
      </c>
      <c r="AU252" s="236" t="s">
        <v>88</v>
      </c>
      <c r="AY252" s="16" t="s">
        <v>153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88</v>
      </c>
      <c r="BK252" s="237">
        <f>ROUND(I252*H252,0)</f>
        <v>0</v>
      </c>
      <c r="BL252" s="16" t="s">
        <v>160</v>
      </c>
      <c r="BM252" s="236" t="s">
        <v>1967</v>
      </c>
    </row>
    <row r="253" s="13" customFormat="1">
      <c r="A253" s="13"/>
      <c r="B253" s="238"/>
      <c r="C253" s="239"/>
      <c r="D253" s="240" t="s">
        <v>162</v>
      </c>
      <c r="E253" s="241" t="s">
        <v>1</v>
      </c>
      <c r="F253" s="242" t="s">
        <v>1506</v>
      </c>
      <c r="G253" s="239"/>
      <c r="H253" s="243">
        <v>71.867000000000004</v>
      </c>
      <c r="I253" s="244"/>
      <c r="J253" s="239"/>
      <c r="K253" s="239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162</v>
      </c>
      <c r="AU253" s="249" t="s">
        <v>88</v>
      </c>
      <c r="AV253" s="13" t="s">
        <v>88</v>
      </c>
      <c r="AW253" s="13" t="s">
        <v>33</v>
      </c>
      <c r="AX253" s="13" t="s">
        <v>78</v>
      </c>
      <c r="AY253" s="249" t="s">
        <v>153</v>
      </c>
    </row>
    <row r="254" s="2" customFormat="1" ht="44.25" customHeight="1">
      <c r="A254" s="37"/>
      <c r="B254" s="38"/>
      <c r="C254" s="225" t="s">
        <v>388</v>
      </c>
      <c r="D254" s="225" t="s">
        <v>155</v>
      </c>
      <c r="E254" s="226" t="s">
        <v>397</v>
      </c>
      <c r="F254" s="227" t="s">
        <v>398</v>
      </c>
      <c r="G254" s="228" t="s">
        <v>158</v>
      </c>
      <c r="H254" s="229">
        <v>61.137</v>
      </c>
      <c r="I254" s="230"/>
      <c r="J254" s="231">
        <f>ROUND(I254*H254,0)</f>
        <v>0</v>
      </c>
      <c r="K254" s="227" t="s">
        <v>159</v>
      </c>
      <c r="L254" s="43"/>
      <c r="M254" s="232" t="s">
        <v>1</v>
      </c>
      <c r="N254" s="233" t="s">
        <v>44</v>
      </c>
      <c r="O254" s="90"/>
      <c r="P254" s="234">
        <f>O254*H254</f>
        <v>0</v>
      </c>
      <c r="Q254" s="234">
        <v>0.011599999999999999</v>
      </c>
      <c r="R254" s="234">
        <f>Q254*H254</f>
        <v>0.70918919999999996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160</v>
      </c>
      <c r="AT254" s="236" t="s">
        <v>155</v>
      </c>
      <c r="AU254" s="236" t="s">
        <v>88</v>
      </c>
      <c r="AY254" s="16" t="s">
        <v>153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88</v>
      </c>
      <c r="BK254" s="237">
        <f>ROUND(I254*H254,0)</f>
        <v>0</v>
      </c>
      <c r="BL254" s="16" t="s">
        <v>160</v>
      </c>
      <c r="BM254" s="236" t="s">
        <v>1968</v>
      </c>
    </row>
    <row r="255" s="13" customFormat="1">
      <c r="A255" s="13"/>
      <c r="B255" s="238"/>
      <c r="C255" s="239"/>
      <c r="D255" s="240" t="s">
        <v>162</v>
      </c>
      <c r="E255" s="241" t="s">
        <v>1</v>
      </c>
      <c r="F255" s="242" t="s">
        <v>1969</v>
      </c>
      <c r="G255" s="239"/>
      <c r="H255" s="243">
        <v>25.530000000000001</v>
      </c>
      <c r="I255" s="244"/>
      <c r="J255" s="239"/>
      <c r="K255" s="239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162</v>
      </c>
      <c r="AU255" s="249" t="s">
        <v>88</v>
      </c>
      <c r="AV255" s="13" t="s">
        <v>88</v>
      </c>
      <c r="AW255" s="13" t="s">
        <v>33</v>
      </c>
      <c r="AX255" s="13" t="s">
        <v>78</v>
      </c>
      <c r="AY255" s="249" t="s">
        <v>153</v>
      </c>
    </row>
    <row r="256" s="13" customFormat="1">
      <c r="A256" s="13"/>
      <c r="B256" s="238"/>
      <c r="C256" s="239"/>
      <c r="D256" s="240" t="s">
        <v>162</v>
      </c>
      <c r="E256" s="241" t="s">
        <v>1</v>
      </c>
      <c r="F256" s="242" t="s">
        <v>1509</v>
      </c>
      <c r="G256" s="239"/>
      <c r="H256" s="243">
        <v>14.720000000000001</v>
      </c>
      <c r="I256" s="244"/>
      <c r="J256" s="239"/>
      <c r="K256" s="239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162</v>
      </c>
      <c r="AU256" s="249" t="s">
        <v>88</v>
      </c>
      <c r="AV256" s="13" t="s">
        <v>88</v>
      </c>
      <c r="AW256" s="13" t="s">
        <v>33</v>
      </c>
      <c r="AX256" s="13" t="s">
        <v>78</v>
      </c>
      <c r="AY256" s="249" t="s">
        <v>153</v>
      </c>
    </row>
    <row r="257" s="13" customFormat="1">
      <c r="A257" s="13"/>
      <c r="B257" s="238"/>
      <c r="C257" s="239"/>
      <c r="D257" s="240" t="s">
        <v>162</v>
      </c>
      <c r="E257" s="241" t="s">
        <v>1</v>
      </c>
      <c r="F257" s="242" t="s">
        <v>1970</v>
      </c>
      <c r="G257" s="239"/>
      <c r="H257" s="243">
        <v>20.887</v>
      </c>
      <c r="I257" s="244"/>
      <c r="J257" s="239"/>
      <c r="K257" s="239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162</v>
      </c>
      <c r="AU257" s="249" t="s">
        <v>88</v>
      </c>
      <c r="AV257" s="13" t="s">
        <v>88</v>
      </c>
      <c r="AW257" s="13" t="s">
        <v>33</v>
      </c>
      <c r="AX257" s="13" t="s">
        <v>78</v>
      </c>
      <c r="AY257" s="249" t="s">
        <v>153</v>
      </c>
    </row>
    <row r="258" s="2" customFormat="1" ht="24.15" customHeight="1">
      <c r="A258" s="37"/>
      <c r="B258" s="38"/>
      <c r="C258" s="250" t="s">
        <v>393</v>
      </c>
      <c r="D258" s="250" t="s">
        <v>232</v>
      </c>
      <c r="E258" s="251" t="s">
        <v>404</v>
      </c>
      <c r="F258" s="252" t="s">
        <v>405</v>
      </c>
      <c r="G258" s="253" t="s">
        <v>158</v>
      </c>
      <c r="H258" s="254">
        <v>64.194000000000003</v>
      </c>
      <c r="I258" s="255"/>
      <c r="J258" s="256">
        <f>ROUND(I258*H258,0)</f>
        <v>0</v>
      </c>
      <c r="K258" s="252" t="s">
        <v>159</v>
      </c>
      <c r="L258" s="257"/>
      <c r="M258" s="258" t="s">
        <v>1</v>
      </c>
      <c r="N258" s="259" t="s">
        <v>44</v>
      </c>
      <c r="O258" s="90"/>
      <c r="P258" s="234">
        <f>O258*H258</f>
        <v>0</v>
      </c>
      <c r="Q258" s="234">
        <v>0.016500000000000001</v>
      </c>
      <c r="R258" s="234">
        <f>Q258*H258</f>
        <v>1.0592010000000001</v>
      </c>
      <c r="S258" s="234">
        <v>0</v>
      </c>
      <c r="T258" s="23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6" t="s">
        <v>191</v>
      </c>
      <c r="AT258" s="236" t="s">
        <v>232</v>
      </c>
      <c r="AU258" s="236" t="s">
        <v>88</v>
      </c>
      <c r="AY258" s="16" t="s">
        <v>153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6" t="s">
        <v>88</v>
      </c>
      <c r="BK258" s="237">
        <f>ROUND(I258*H258,0)</f>
        <v>0</v>
      </c>
      <c r="BL258" s="16" t="s">
        <v>160</v>
      </c>
      <c r="BM258" s="236" t="s">
        <v>1971</v>
      </c>
    </row>
    <row r="259" s="13" customFormat="1">
      <c r="A259" s="13"/>
      <c r="B259" s="238"/>
      <c r="C259" s="239"/>
      <c r="D259" s="240" t="s">
        <v>162</v>
      </c>
      <c r="E259" s="241" t="s">
        <v>1</v>
      </c>
      <c r="F259" s="242" t="s">
        <v>1972</v>
      </c>
      <c r="G259" s="239"/>
      <c r="H259" s="243">
        <v>64.194000000000003</v>
      </c>
      <c r="I259" s="244"/>
      <c r="J259" s="239"/>
      <c r="K259" s="239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162</v>
      </c>
      <c r="AU259" s="249" t="s">
        <v>88</v>
      </c>
      <c r="AV259" s="13" t="s">
        <v>88</v>
      </c>
      <c r="AW259" s="13" t="s">
        <v>33</v>
      </c>
      <c r="AX259" s="13" t="s">
        <v>78</v>
      </c>
      <c r="AY259" s="249" t="s">
        <v>153</v>
      </c>
    </row>
    <row r="260" s="2" customFormat="1" ht="44.25" customHeight="1">
      <c r="A260" s="37"/>
      <c r="B260" s="38"/>
      <c r="C260" s="225" t="s">
        <v>396</v>
      </c>
      <c r="D260" s="225" t="s">
        <v>155</v>
      </c>
      <c r="E260" s="226" t="s">
        <v>371</v>
      </c>
      <c r="F260" s="227" t="s">
        <v>372</v>
      </c>
      <c r="G260" s="228" t="s">
        <v>158</v>
      </c>
      <c r="H260" s="229">
        <v>30.509</v>
      </c>
      <c r="I260" s="230"/>
      <c r="J260" s="231">
        <f>ROUND(I260*H260,0)</f>
        <v>0</v>
      </c>
      <c r="K260" s="227" t="s">
        <v>159</v>
      </c>
      <c r="L260" s="43"/>
      <c r="M260" s="232" t="s">
        <v>1</v>
      </c>
      <c r="N260" s="233" t="s">
        <v>44</v>
      </c>
      <c r="O260" s="90"/>
      <c r="P260" s="234">
        <f>O260*H260</f>
        <v>0</v>
      </c>
      <c r="Q260" s="234">
        <v>0.01243</v>
      </c>
      <c r="R260" s="234">
        <f>Q260*H260</f>
        <v>0.37922686999999999</v>
      </c>
      <c r="S260" s="234">
        <v>0</v>
      </c>
      <c r="T260" s="23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6" t="s">
        <v>160</v>
      </c>
      <c r="AT260" s="236" t="s">
        <v>155</v>
      </c>
      <c r="AU260" s="236" t="s">
        <v>88</v>
      </c>
      <c r="AY260" s="16" t="s">
        <v>153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6" t="s">
        <v>88</v>
      </c>
      <c r="BK260" s="237">
        <f>ROUND(I260*H260,0)</f>
        <v>0</v>
      </c>
      <c r="BL260" s="16" t="s">
        <v>160</v>
      </c>
      <c r="BM260" s="236" t="s">
        <v>1973</v>
      </c>
    </row>
    <row r="261" s="13" customFormat="1">
      <c r="A261" s="13"/>
      <c r="B261" s="238"/>
      <c r="C261" s="239"/>
      <c r="D261" s="240" t="s">
        <v>162</v>
      </c>
      <c r="E261" s="241" t="s">
        <v>1</v>
      </c>
      <c r="F261" s="242" t="s">
        <v>1974</v>
      </c>
      <c r="G261" s="239"/>
      <c r="H261" s="243">
        <v>30.509</v>
      </c>
      <c r="I261" s="244"/>
      <c r="J261" s="239"/>
      <c r="K261" s="239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162</v>
      </c>
      <c r="AU261" s="249" t="s">
        <v>88</v>
      </c>
      <c r="AV261" s="13" t="s">
        <v>88</v>
      </c>
      <c r="AW261" s="13" t="s">
        <v>33</v>
      </c>
      <c r="AX261" s="13" t="s">
        <v>78</v>
      </c>
      <c r="AY261" s="249" t="s">
        <v>153</v>
      </c>
    </row>
    <row r="262" s="2" customFormat="1" ht="24.15" customHeight="1">
      <c r="A262" s="37"/>
      <c r="B262" s="38"/>
      <c r="C262" s="250" t="s">
        <v>403</v>
      </c>
      <c r="D262" s="250" t="s">
        <v>232</v>
      </c>
      <c r="E262" s="251" t="s">
        <v>376</v>
      </c>
      <c r="F262" s="252" t="s">
        <v>377</v>
      </c>
      <c r="G262" s="253" t="s">
        <v>158</v>
      </c>
      <c r="H262" s="254">
        <v>32.033999999999999</v>
      </c>
      <c r="I262" s="255"/>
      <c r="J262" s="256">
        <f>ROUND(I262*H262,0)</f>
        <v>0</v>
      </c>
      <c r="K262" s="252" t="s">
        <v>159</v>
      </c>
      <c r="L262" s="257"/>
      <c r="M262" s="258" t="s">
        <v>1</v>
      </c>
      <c r="N262" s="259" t="s">
        <v>44</v>
      </c>
      <c r="O262" s="90"/>
      <c r="P262" s="234">
        <f>O262*H262</f>
        <v>0</v>
      </c>
      <c r="Q262" s="234">
        <v>0.0030000000000000001</v>
      </c>
      <c r="R262" s="234">
        <f>Q262*H262</f>
        <v>0.096101999999999993</v>
      </c>
      <c r="S262" s="234">
        <v>0</v>
      </c>
      <c r="T262" s="23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6" t="s">
        <v>191</v>
      </c>
      <c r="AT262" s="236" t="s">
        <v>232</v>
      </c>
      <c r="AU262" s="236" t="s">
        <v>88</v>
      </c>
      <c r="AY262" s="16" t="s">
        <v>153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6" t="s">
        <v>88</v>
      </c>
      <c r="BK262" s="237">
        <f>ROUND(I262*H262,0)</f>
        <v>0</v>
      </c>
      <c r="BL262" s="16" t="s">
        <v>160</v>
      </c>
      <c r="BM262" s="236" t="s">
        <v>1975</v>
      </c>
    </row>
    <row r="263" s="13" customFormat="1">
      <c r="A263" s="13"/>
      <c r="B263" s="238"/>
      <c r="C263" s="239"/>
      <c r="D263" s="240" t="s">
        <v>162</v>
      </c>
      <c r="E263" s="241" t="s">
        <v>1</v>
      </c>
      <c r="F263" s="242" t="s">
        <v>1976</v>
      </c>
      <c r="G263" s="239"/>
      <c r="H263" s="243">
        <v>32.033999999999999</v>
      </c>
      <c r="I263" s="244"/>
      <c r="J263" s="239"/>
      <c r="K263" s="239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162</v>
      </c>
      <c r="AU263" s="249" t="s">
        <v>88</v>
      </c>
      <c r="AV263" s="13" t="s">
        <v>88</v>
      </c>
      <c r="AW263" s="13" t="s">
        <v>33</v>
      </c>
      <c r="AX263" s="13" t="s">
        <v>78</v>
      </c>
      <c r="AY263" s="249" t="s">
        <v>153</v>
      </c>
    </row>
    <row r="264" s="2" customFormat="1" ht="37.8" customHeight="1">
      <c r="A264" s="37"/>
      <c r="B264" s="38"/>
      <c r="C264" s="225" t="s">
        <v>408</v>
      </c>
      <c r="D264" s="225" t="s">
        <v>155</v>
      </c>
      <c r="E264" s="226" t="s">
        <v>409</v>
      </c>
      <c r="F264" s="227" t="s">
        <v>410</v>
      </c>
      <c r="G264" s="228" t="s">
        <v>352</v>
      </c>
      <c r="H264" s="229">
        <v>362.54000000000002</v>
      </c>
      <c r="I264" s="230"/>
      <c r="J264" s="231">
        <f>ROUND(I264*H264,0)</f>
        <v>0</v>
      </c>
      <c r="K264" s="227" t="s">
        <v>159</v>
      </c>
      <c r="L264" s="43"/>
      <c r="M264" s="232" t="s">
        <v>1</v>
      </c>
      <c r="N264" s="233" t="s">
        <v>44</v>
      </c>
      <c r="O264" s="90"/>
      <c r="P264" s="234">
        <f>O264*H264</f>
        <v>0</v>
      </c>
      <c r="Q264" s="234">
        <v>0.0017600000000000001</v>
      </c>
      <c r="R264" s="234">
        <f>Q264*H264</f>
        <v>0.63807040000000004</v>
      </c>
      <c r="S264" s="234">
        <v>0</v>
      </c>
      <c r="T264" s="23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6" t="s">
        <v>160</v>
      </c>
      <c r="AT264" s="236" t="s">
        <v>155</v>
      </c>
      <c r="AU264" s="236" t="s">
        <v>88</v>
      </c>
      <c r="AY264" s="16" t="s">
        <v>153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6" t="s">
        <v>88</v>
      </c>
      <c r="BK264" s="237">
        <f>ROUND(I264*H264,0)</f>
        <v>0</v>
      </c>
      <c r="BL264" s="16" t="s">
        <v>160</v>
      </c>
      <c r="BM264" s="236" t="s">
        <v>1977</v>
      </c>
    </row>
    <row r="265" s="13" customFormat="1">
      <c r="A265" s="13"/>
      <c r="B265" s="238"/>
      <c r="C265" s="239"/>
      <c r="D265" s="240" t="s">
        <v>162</v>
      </c>
      <c r="E265" s="241" t="s">
        <v>1</v>
      </c>
      <c r="F265" s="242" t="s">
        <v>1518</v>
      </c>
      <c r="G265" s="239"/>
      <c r="H265" s="243">
        <v>362.54000000000002</v>
      </c>
      <c r="I265" s="244"/>
      <c r="J265" s="239"/>
      <c r="K265" s="239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162</v>
      </c>
      <c r="AU265" s="249" t="s">
        <v>88</v>
      </c>
      <c r="AV265" s="13" t="s">
        <v>88</v>
      </c>
      <c r="AW265" s="13" t="s">
        <v>33</v>
      </c>
      <c r="AX265" s="13" t="s">
        <v>78</v>
      </c>
      <c r="AY265" s="249" t="s">
        <v>153</v>
      </c>
    </row>
    <row r="266" s="2" customFormat="1" ht="37.8" customHeight="1">
      <c r="A266" s="37"/>
      <c r="B266" s="38"/>
      <c r="C266" s="225" t="s">
        <v>413</v>
      </c>
      <c r="D266" s="225" t="s">
        <v>155</v>
      </c>
      <c r="E266" s="226" t="s">
        <v>414</v>
      </c>
      <c r="F266" s="227" t="s">
        <v>415</v>
      </c>
      <c r="G266" s="228" t="s">
        <v>352</v>
      </c>
      <c r="H266" s="229">
        <v>494.39999999999998</v>
      </c>
      <c r="I266" s="230"/>
      <c r="J266" s="231">
        <f>ROUND(I266*H266,0)</f>
        <v>0</v>
      </c>
      <c r="K266" s="227" t="s">
        <v>159</v>
      </c>
      <c r="L266" s="43"/>
      <c r="M266" s="232" t="s">
        <v>1</v>
      </c>
      <c r="N266" s="233" t="s">
        <v>44</v>
      </c>
      <c r="O266" s="90"/>
      <c r="P266" s="234">
        <f>O266*H266</f>
        <v>0</v>
      </c>
      <c r="Q266" s="234">
        <v>0.0033899999999999998</v>
      </c>
      <c r="R266" s="234">
        <f>Q266*H266</f>
        <v>1.6760159999999997</v>
      </c>
      <c r="S266" s="234">
        <v>0</v>
      </c>
      <c r="T266" s="23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6" t="s">
        <v>160</v>
      </c>
      <c r="AT266" s="236" t="s">
        <v>155</v>
      </c>
      <c r="AU266" s="236" t="s">
        <v>88</v>
      </c>
      <c r="AY266" s="16" t="s">
        <v>153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6" t="s">
        <v>88</v>
      </c>
      <c r="BK266" s="237">
        <f>ROUND(I266*H266,0)</f>
        <v>0</v>
      </c>
      <c r="BL266" s="16" t="s">
        <v>160</v>
      </c>
      <c r="BM266" s="236" t="s">
        <v>1978</v>
      </c>
    </row>
    <row r="267" s="13" customFormat="1">
      <c r="A267" s="13"/>
      <c r="B267" s="238"/>
      <c r="C267" s="239"/>
      <c r="D267" s="240" t="s">
        <v>162</v>
      </c>
      <c r="E267" s="241" t="s">
        <v>1</v>
      </c>
      <c r="F267" s="242" t="s">
        <v>1520</v>
      </c>
      <c r="G267" s="239"/>
      <c r="H267" s="243">
        <v>494.39999999999998</v>
      </c>
      <c r="I267" s="244"/>
      <c r="J267" s="239"/>
      <c r="K267" s="239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162</v>
      </c>
      <c r="AU267" s="249" t="s">
        <v>88</v>
      </c>
      <c r="AV267" s="13" t="s">
        <v>88</v>
      </c>
      <c r="AW267" s="13" t="s">
        <v>33</v>
      </c>
      <c r="AX267" s="13" t="s">
        <v>78</v>
      </c>
      <c r="AY267" s="249" t="s">
        <v>153</v>
      </c>
    </row>
    <row r="268" s="2" customFormat="1" ht="24.15" customHeight="1">
      <c r="A268" s="37"/>
      <c r="B268" s="38"/>
      <c r="C268" s="250" t="s">
        <v>418</v>
      </c>
      <c r="D268" s="250" t="s">
        <v>232</v>
      </c>
      <c r="E268" s="251" t="s">
        <v>376</v>
      </c>
      <c r="F268" s="252" t="s">
        <v>377</v>
      </c>
      <c r="G268" s="253" t="s">
        <v>158</v>
      </c>
      <c r="H268" s="254">
        <v>201.416</v>
      </c>
      <c r="I268" s="255"/>
      <c r="J268" s="256">
        <f>ROUND(I268*H268,0)</f>
        <v>0</v>
      </c>
      <c r="K268" s="252" t="s">
        <v>159</v>
      </c>
      <c r="L268" s="257"/>
      <c r="M268" s="258" t="s">
        <v>1</v>
      </c>
      <c r="N268" s="259" t="s">
        <v>44</v>
      </c>
      <c r="O268" s="90"/>
      <c r="P268" s="234">
        <f>O268*H268</f>
        <v>0</v>
      </c>
      <c r="Q268" s="234">
        <v>0.0030000000000000001</v>
      </c>
      <c r="R268" s="234">
        <f>Q268*H268</f>
        <v>0.60424800000000001</v>
      </c>
      <c r="S268" s="234">
        <v>0</v>
      </c>
      <c r="T268" s="23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6" t="s">
        <v>191</v>
      </c>
      <c r="AT268" s="236" t="s">
        <v>232</v>
      </c>
      <c r="AU268" s="236" t="s">
        <v>88</v>
      </c>
      <c r="AY268" s="16" t="s">
        <v>153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6" t="s">
        <v>88</v>
      </c>
      <c r="BK268" s="237">
        <f>ROUND(I268*H268,0)</f>
        <v>0</v>
      </c>
      <c r="BL268" s="16" t="s">
        <v>160</v>
      </c>
      <c r="BM268" s="236" t="s">
        <v>1979</v>
      </c>
    </row>
    <row r="269" s="13" customFormat="1">
      <c r="A269" s="13"/>
      <c r="B269" s="238"/>
      <c r="C269" s="239"/>
      <c r="D269" s="240" t="s">
        <v>162</v>
      </c>
      <c r="E269" s="241" t="s">
        <v>1</v>
      </c>
      <c r="F269" s="242" t="s">
        <v>1522</v>
      </c>
      <c r="G269" s="239"/>
      <c r="H269" s="243">
        <v>201.416</v>
      </c>
      <c r="I269" s="244"/>
      <c r="J269" s="239"/>
      <c r="K269" s="239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162</v>
      </c>
      <c r="AU269" s="249" t="s">
        <v>88</v>
      </c>
      <c r="AV269" s="13" t="s">
        <v>88</v>
      </c>
      <c r="AW269" s="13" t="s">
        <v>33</v>
      </c>
      <c r="AX269" s="13" t="s">
        <v>78</v>
      </c>
      <c r="AY269" s="249" t="s">
        <v>153</v>
      </c>
    </row>
    <row r="270" s="2" customFormat="1" ht="37.8" customHeight="1">
      <c r="A270" s="37"/>
      <c r="B270" s="38"/>
      <c r="C270" s="225" t="s">
        <v>421</v>
      </c>
      <c r="D270" s="225" t="s">
        <v>155</v>
      </c>
      <c r="E270" s="226" t="s">
        <v>422</v>
      </c>
      <c r="F270" s="227" t="s">
        <v>423</v>
      </c>
      <c r="G270" s="228" t="s">
        <v>158</v>
      </c>
      <c r="H270" s="229">
        <v>1565.393</v>
      </c>
      <c r="I270" s="230"/>
      <c r="J270" s="231">
        <f>ROUND(I270*H270,0)</f>
        <v>0</v>
      </c>
      <c r="K270" s="227" t="s">
        <v>159</v>
      </c>
      <c r="L270" s="43"/>
      <c r="M270" s="232" t="s">
        <v>1</v>
      </c>
      <c r="N270" s="233" t="s">
        <v>44</v>
      </c>
      <c r="O270" s="90"/>
      <c r="P270" s="234">
        <f>O270*H270</f>
        <v>0</v>
      </c>
      <c r="Q270" s="234">
        <v>8.0000000000000007E-05</v>
      </c>
      <c r="R270" s="234">
        <f>Q270*H270</f>
        <v>0.12523144</v>
      </c>
      <c r="S270" s="234">
        <v>0</v>
      </c>
      <c r="T270" s="23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6" t="s">
        <v>160</v>
      </c>
      <c r="AT270" s="236" t="s">
        <v>155</v>
      </c>
      <c r="AU270" s="236" t="s">
        <v>88</v>
      </c>
      <c r="AY270" s="16" t="s">
        <v>153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6" t="s">
        <v>88</v>
      </c>
      <c r="BK270" s="237">
        <f>ROUND(I270*H270,0)</f>
        <v>0</v>
      </c>
      <c r="BL270" s="16" t="s">
        <v>160</v>
      </c>
      <c r="BM270" s="236" t="s">
        <v>1980</v>
      </c>
    </row>
    <row r="271" s="13" customFormat="1">
      <c r="A271" s="13"/>
      <c r="B271" s="238"/>
      <c r="C271" s="239"/>
      <c r="D271" s="240" t="s">
        <v>162</v>
      </c>
      <c r="E271" s="241" t="s">
        <v>1</v>
      </c>
      <c r="F271" s="242" t="s">
        <v>1981</v>
      </c>
      <c r="G271" s="239"/>
      <c r="H271" s="243">
        <v>1565.393</v>
      </c>
      <c r="I271" s="244"/>
      <c r="J271" s="239"/>
      <c r="K271" s="239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162</v>
      </c>
      <c r="AU271" s="249" t="s">
        <v>88</v>
      </c>
      <c r="AV271" s="13" t="s">
        <v>88</v>
      </c>
      <c r="AW271" s="13" t="s">
        <v>33</v>
      </c>
      <c r="AX271" s="13" t="s">
        <v>78</v>
      </c>
      <c r="AY271" s="249" t="s">
        <v>153</v>
      </c>
    </row>
    <row r="272" s="2" customFormat="1" ht="37.8" customHeight="1">
      <c r="A272" s="37"/>
      <c r="B272" s="38"/>
      <c r="C272" s="225" t="s">
        <v>426</v>
      </c>
      <c r="D272" s="225" t="s">
        <v>155</v>
      </c>
      <c r="E272" s="226" t="s">
        <v>427</v>
      </c>
      <c r="F272" s="227" t="s">
        <v>428</v>
      </c>
      <c r="G272" s="228" t="s">
        <v>158</v>
      </c>
      <c r="H272" s="229">
        <v>182.411</v>
      </c>
      <c r="I272" s="230"/>
      <c r="J272" s="231">
        <f>ROUND(I272*H272,0)</f>
        <v>0</v>
      </c>
      <c r="K272" s="227" t="s">
        <v>159</v>
      </c>
      <c r="L272" s="43"/>
      <c r="M272" s="232" t="s">
        <v>1</v>
      </c>
      <c r="N272" s="233" t="s">
        <v>44</v>
      </c>
      <c r="O272" s="90"/>
      <c r="P272" s="234">
        <f>O272*H272</f>
        <v>0</v>
      </c>
      <c r="Q272" s="234">
        <v>8.0000000000000007E-05</v>
      </c>
      <c r="R272" s="234">
        <f>Q272*H272</f>
        <v>0.014592880000000001</v>
      </c>
      <c r="S272" s="234">
        <v>0</v>
      </c>
      <c r="T272" s="23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6" t="s">
        <v>160</v>
      </c>
      <c r="AT272" s="236" t="s">
        <v>155</v>
      </c>
      <c r="AU272" s="236" t="s">
        <v>88</v>
      </c>
      <c r="AY272" s="16" t="s">
        <v>153</v>
      </c>
      <c r="BE272" s="237">
        <f>IF(N272="základní",J272,0)</f>
        <v>0</v>
      </c>
      <c r="BF272" s="237">
        <f>IF(N272="snížená",J272,0)</f>
        <v>0</v>
      </c>
      <c r="BG272" s="237">
        <f>IF(N272="zákl. přenesená",J272,0)</f>
        <v>0</v>
      </c>
      <c r="BH272" s="237">
        <f>IF(N272="sníž. přenesená",J272,0)</f>
        <v>0</v>
      </c>
      <c r="BI272" s="237">
        <f>IF(N272="nulová",J272,0)</f>
        <v>0</v>
      </c>
      <c r="BJ272" s="16" t="s">
        <v>88</v>
      </c>
      <c r="BK272" s="237">
        <f>ROUND(I272*H272,0)</f>
        <v>0</v>
      </c>
      <c r="BL272" s="16" t="s">
        <v>160</v>
      </c>
      <c r="BM272" s="236" t="s">
        <v>1982</v>
      </c>
    </row>
    <row r="273" s="13" customFormat="1">
      <c r="A273" s="13"/>
      <c r="B273" s="238"/>
      <c r="C273" s="239"/>
      <c r="D273" s="240" t="s">
        <v>162</v>
      </c>
      <c r="E273" s="241" t="s">
        <v>1</v>
      </c>
      <c r="F273" s="242" t="s">
        <v>1983</v>
      </c>
      <c r="G273" s="239"/>
      <c r="H273" s="243">
        <v>182.411</v>
      </c>
      <c r="I273" s="244"/>
      <c r="J273" s="239"/>
      <c r="K273" s="239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162</v>
      </c>
      <c r="AU273" s="249" t="s">
        <v>88</v>
      </c>
      <c r="AV273" s="13" t="s">
        <v>88</v>
      </c>
      <c r="AW273" s="13" t="s">
        <v>33</v>
      </c>
      <c r="AX273" s="13" t="s">
        <v>78</v>
      </c>
      <c r="AY273" s="249" t="s">
        <v>153</v>
      </c>
    </row>
    <row r="274" s="2" customFormat="1" ht="24.15" customHeight="1">
      <c r="A274" s="37"/>
      <c r="B274" s="38"/>
      <c r="C274" s="225" t="s">
        <v>431</v>
      </c>
      <c r="D274" s="225" t="s">
        <v>155</v>
      </c>
      <c r="E274" s="226" t="s">
        <v>432</v>
      </c>
      <c r="F274" s="227" t="s">
        <v>433</v>
      </c>
      <c r="G274" s="228" t="s">
        <v>352</v>
      </c>
      <c r="H274" s="229">
        <v>301.75999999999999</v>
      </c>
      <c r="I274" s="230"/>
      <c r="J274" s="231">
        <f>ROUND(I274*H274,0)</f>
        <v>0</v>
      </c>
      <c r="K274" s="227" t="s">
        <v>159</v>
      </c>
      <c r="L274" s="43"/>
      <c r="M274" s="232" t="s">
        <v>1</v>
      </c>
      <c r="N274" s="233" t="s">
        <v>44</v>
      </c>
      <c r="O274" s="90"/>
      <c r="P274" s="234">
        <f>O274*H274</f>
        <v>0</v>
      </c>
      <c r="Q274" s="234">
        <v>3.0000000000000001E-05</v>
      </c>
      <c r="R274" s="234">
        <f>Q274*H274</f>
        <v>0.0090527999999999997</v>
      </c>
      <c r="S274" s="234">
        <v>0</v>
      </c>
      <c r="T274" s="23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6" t="s">
        <v>160</v>
      </c>
      <c r="AT274" s="236" t="s">
        <v>155</v>
      </c>
      <c r="AU274" s="236" t="s">
        <v>88</v>
      </c>
      <c r="AY274" s="16" t="s">
        <v>153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6" t="s">
        <v>88</v>
      </c>
      <c r="BK274" s="237">
        <f>ROUND(I274*H274,0)</f>
        <v>0</v>
      </c>
      <c r="BL274" s="16" t="s">
        <v>160</v>
      </c>
      <c r="BM274" s="236" t="s">
        <v>1984</v>
      </c>
    </row>
    <row r="275" s="13" customFormat="1">
      <c r="A275" s="13"/>
      <c r="B275" s="238"/>
      <c r="C275" s="239"/>
      <c r="D275" s="240" t="s">
        <v>162</v>
      </c>
      <c r="E275" s="241" t="s">
        <v>1</v>
      </c>
      <c r="F275" s="242" t="s">
        <v>1985</v>
      </c>
      <c r="G275" s="239"/>
      <c r="H275" s="243">
        <v>91.400000000000006</v>
      </c>
      <c r="I275" s="244"/>
      <c r="J275" s="239"/>
      <c r="K275" s="239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162</v>
      </c>
      <c r="AU275" s="249" t="s">
        <v>88</v>
      </c>
      <c r="AV275" s="13" t="s">
        <v>88</v>
      </c>
      <c r="AW275" s="13" t="s">
        <v>33</v>
      </c>
      <c r="AX275" s="13" t="s">
        <v>78</v>
      </c>
      <c r="AY275" s="249" t="s">
        <v>153</v>
      </c>
    </row>
    <row r="276" s="13" customFormat="1">
      <c r="A276" s="13"/>
      <c r="B276" s="238"/>
      <c r="C276" s="239"/>
      <c r="D276" s="240" t="s">
        <v>162</v>
      </c>
      <c r="E276" s="241" t="s">
        <v>1</v>
      </c>
      <c r="F276" s="242" t="s">
        <v>1986</v>
      </c>
      <c r="G276" s="239"/>
      <c r="H276" s="243">
        <v>210.36000000000001</v>
      </c>
      <c r="I276" s="244"/>
      <c r="J276" s="239"/>
      <c r="K276" s="239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162</v>
      </c>
      <c r="AU276" s="249" t="s">
        <v>88</v>
      </c>
      <c r="AV276" s="13" t="s">
        <v>88</v>
      </c>
      <c r="AW276" s="13" t="s">
        <v>33</v>
      </c>
      <c r="AX276" s="13" t="s">
        <v>78</v>
      </c>
      <c r="AY276" s="249" t="s">
        <v>153</v>
      </c>
    </row>
    <row r="277" s="2" customFormat="1" ht="24.15" customHeight="1">
      <c r="A277" s="37"/>
      <c r="B277" s="38"/>
      <c r="C277" s="250" t="s">
        <v>438</v>
      </c>
      <c r="D277" s="250" t="s">
        <v>232</v>
      </c>
      <c r="E277" s="251" t="s">
        <v>439</v>
      </c>
      <c r="F277" s="252" t="s">
        <v>440</v>
      </c>
      <c r="G277" s="253" t="s">
        <v>352</v>
      </c>
      <c r="H277" s="254">
        <v>100.54000000000001</v>
      </c>
      <c r="I277" s="255"/>
      <c r="J277" s="256">
        <f>ROUND(I277*H277,0)</f>
        <v>0</v>
      </c>
      <c r="K277" s="252" t="s">
        <v>159</v>
      </c>
      <c r="L277" s="257"/>
      <c r="M277" s="258" t="s">
        <v>1</v>
      </c>
      <c r="N277" s="259" t="s">
        <v>44</v>
      </c>
      <c r="O277" s="90"/>
      <c r="P277" s="234">
        <f>O277*H277</f>
        <v>0</v>
      </c>
      <c r="Q277" s="234">
        <v>0.00050000000000000001</v>
      </c>
      <c r="R277" s="234">
        <f>Q277*H277</f>
        <v>0.050270000000000002</v>
      </c>
      <c r="S277" s="234">
        <v>0</v>
      </c>
      <c r="T277" s="23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6" t="s">
        <v>191</v>
      </c>
      <c r="AT277" s="236" t="s">
        <v>232</v>
      </c>
      <c r="AU277" s="236" t="s">
        <v>88</v>
      </c>
      <c r="AY277" s="16" t="s">
        <v>153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6" t="s">
        <v>88</v>
      </c>
      <c r="BK277" s="237">
        <f>ROUND(I277*H277,0)</f>
        <v>0</v>
      </c>
      <c r="BL277" s="16" t="s">
        <v>160</v>
      </c>
      <c r="BM277" s="236" t="s">
        <v>1987</v>
      </c>
    </row>
    <row r="278" s="13" customFormat="1">
      <c r="A278" s="13"/>
      <c r="B278" s="238"/>
      <c r="C278" s="239"/>
      <c r="D278" s="240" t="s">
        <v>162</v>
      </c>
      <c r="E278" s="241" t="s">
        <v>1</v>
      </c>
      <c r="F278" s="242" t="s">
        <v>1988</v>
      </c>
      <c r="G278" s="239"/>
      <c r="H278" s="243">
        <v>100.54000000000001</v>
      </c>
      <c r="I278" s="244"/>
      <c r="J278" s="239"/>
      <c r="K278" s="239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162</v>
      </c>
      <c r="AU278" s="249" t="s">
        <v>88</v>
      </c>
      <c r="AV278" s="13" t="s">
        <v>88</v>
      </c>
      <c r="AW278" s="13" t="s">
        <v>33</v>
      </c>
      <c r="AX278" s="13" t="s">
        <v>78</v>
      </c>
      <c r="AY278" s="249" t="s">
        <v>153</v>
      </c>
    </row>
    <row r="279" s="2" customFormat="1" ht="24.15" customHeight="1">
      <c r="A279" s="37"/>
      <c r="B279" s="38"/>
      <c r="C279" s="250" t="s">
        <v>443</v>
      </c>
      <c r="D279" s="250" t="s">
        <v>232</v>
      </c>
      <c r="E279" s="251" t="s">
        <v>444</v>
      </c>
      <c r="F279" s="252" t="s">
        <v>445</v>
      </c>
      <c r="G279" s="253" t="s">
        <v>352</v>
      </c>
      <c r="H279" s="254">
        <v>35.640000000000001</v>
      </c>
      <c r="I279" s="255"/>
      <c r="J279" s="256">
        <f>ROUND(I279*H279,0)</f>
        <v>0</v>
      </c>
      <c r="K279" s="252" t="s">
        <v>159</v>
      </c>
      <c r="L279" s="257"/>
      <c r="M279" s="258" t="s">
        <v>1</v>
      </c>
      <c r="N279" s="259" t="s">
        <v>44</v>
      </c>
      <c r="O279" s="90"/>
      <c r="P279" s="234">
        <f>O279*H279</f>
        <v>0</v>
      </c>
      <c r="Q279" s="234">
        <v>0.00020000000000000001</v>
      </c>
      <c r="R279" s="234">
        <f>Q279*H279</f>
        <v>0.0071280000000000007</v>
      </c>
      <c r="S279" s="234">
        <v>0</v>
      </c>
      <c r="T279" s="23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6" t="s">
        <v>191</v>
      </c>
      <c r="AT279" s="236" t="s">
        <v>232</v>
      </c>
      <c r="AU279" s="236" t="s">
        <v>88</v>
      </c>
      <c r="AY279" s="16" t="s">
        <v>153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6" t="s">
        <v>88</v>
      </c>
      <c r="BK279" s="237">
        <f>ROUND(I279*H279,0)</f>
        <v>0</v>
      </c>
      <c r="BL279" s="16" t="s">
        <v>160</v>
      </c>
      <c r="BM279" s="236" t="s">
        <v>1989</v>
      </c>
    </row>
    <row r="280" s="13" customFormat="1">
      <c r="A280" s="13"/>
      <c r="B280" s="238"/>
      <c r="C280" s="239"/>
      <c r="D280" s="240" t="s">
        <v>162</v>
      </c>
      <c r="E280" s="241" t="s">
        <v>1</v>
      </c>
      <c r="F280" s="242" t="s">
        <v>1533</v>
      </c>
      <c r="G280" s="239"/>
      <c r="H280" s="243">
        <v>35.640000000000001</v>
      </c>
      <c r="I280" s="244"/>
      <c r="J280" s="239"/>
      <c r="K280" s="239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162</v>
      </c>
      <c r="AU280" s="249" t="s">
        <v>88</v>
      </c>
      <c r="AV280" s="13" t="s">
        <v>88</v>
      </c>
      <c r="AW280" s="13" t="s">
        <v>33</v>
      </c>
      <c r="AX280" s="13" t="s">
        <v>78</v>
      </c>
      <c r="AY280" s="249" t="s">
        <v>153</v>
      </c>
    </row>
    <row r="281" s="2" customFormat="1" ht="24.15" customHeight="1">
      <c r="A281" s="37"/>
      <c r="B281" s="38"/>
      <c r="C281" s="250" t="s">
        <v>448</v>
      </c>
      <c r="D281" s="250" t="s">
        <v>232</v>
      </c>
      <c r="E281" s="251" t="s">
        <v>449</v>
      </c>
      <c r="F281" s="252" t="s">
        <v>450</v>
      </c>
      <c r="G281" s="253" t="s">
        <v>352</v>
      </c>
      <c r="H281" s="254">
        <v>166.31999999999999</v>
      </c>
      <c r="I281" s="255"/>
      <c r="J281" s="256">
        <f>ROUND(I281*H281,0)</f>
        <v>0</v>
      </c>
      <c r="K281" s="252" t="s">
        <v>159</v>
      </c>
      <c r="L281" s="257"/>
      <c r="M281" s="258" t="s">
        <v>1</v>
      </c>
      <c r="N281" s="259" t="s">
        <v>44</v>
      </c>
      <c r="O281" s="90"/>
      <c r="P281" s="234">
        <f>O281*H281</f>
        <v>0</v>
      </c>
      <c r="Q281" s="234">
        <v>0.00024000000000000001</v>
      </c>
      <c r="R281" s="234">
        <f>Q281*H281</f>
        <v>0.039916800000000002</v>
      </c>
      <c r="S281" s="234">
        <v>0</v>
      </c>
      <c r="T281" s="23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6" t="s">
        <v>191</v>
      </c>
      <c r="AT281" s="236" t="s">
        <v>232</v>
      </c>
      <c r="AU281" s="236" t="s">
        <v>88</v>
      </c>
      <c r="AY281" s="16" t="s">
        <v>153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6" t="s">
        <v>88</v>
      </c>
      <c r="BK281" s="237">
        <f>ROUND(I281*H281,0)</f>
        <v>0</v>
      </c>
      <c r="BL281" s="16" t="s">
        <v>160</v>
      </c>
      <c r="BM281" s="236" t="s">
        <v>1990</v>
      </c>
    </row>
    <row r="282" s="13" customFormat="1">
      <c r="A282" s="13"/>
      <c r="B282" s="238"/>
      <c r="C282" s="239"/>
      <c r="D282" s="240" t="s">
        <v>162</v>
      </c>
      <c r="E282" s="241" t="s">
        <v>1</v>
      </c>
      <c r="F282" s="242" t="s">
        <v>1535</v>
      </c>
      <c r="G282" s="239"/>
      <c r="H282" s="243">
        <v>166.31999999999999</v>
      </c>
      <c r="I282" s="244"/>
      <c r="J282" s="239"/>
      <c r="K282" s="239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162</v>
      </c>
      <c r="AU282" s="249" t="s">
        <v>88</v>
      </c>
      <c r="AV282" s="13" t="s">
        <v>88</v>
      </c>
      <c r="AW282" s="13" t="s">
        <v>33</v>
      </c>
      <c r="AX282" s="13" t="s">
        <v>78</v>
      </c>
      <c r="AY282" s="249" t="s">
        <v>153</v>
      </c>
    </row>
    <row r="283" s="2" customFormat="1" ht="24.15" customHeight="1">
      <c r="A283" s="37"/>
      <c r="B283" s="38"/>
      <c r="C283" s="250" t="s">
        <v>453</v>
      </c>
      <c r="D283" s="250" t="s">
        <v>232</v>
      </c>
      <c r="E283" s="251" t="s">
        <v>454</v>
      </c>
      <c r="F283" s="252" t="s">
        <v>455</v>
      </c>
      <c r="G283" s="253" t="s">
        <v>352</v>
      </c>
      <c r="H283" s="254">
        <v>29.699999999999999</v>
      </c>
      <c r="I283" s="255"/>
      <c r="J283" s="256">
        <f>ROUND(I283*H283,0)</f>
        <v>0</v>
      </c>
      <c r="K283" s="252" t="s">
        <v>159</v>
      </c>
      <c r="L283" s="257"/>
      <c r="M283" s="258" t="s">
        <v>1</v>
      </c>
      <c r="N283" s="259" t="s">
        <v>44</v>
      </c>
      <c r="O283" s="90"/>
      <c r="P283" s="234">
        <f>O283*H283</f>
        <v>0</v>
      </c>
      <c r="Q283" s="234">
        <v>0.00032000000000000003</v>
      </c>
      <c r="R283" s="234">
        <f>Q283*H283</f>
        <v>0.0095040000000000003</v>
      </c>
      <c r="S283" s="234">
        <v>0</v>
      </c>
      <c r="T283" s="23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6" t="s">
        <v>191</v>
      </c>
      <c r="AT283" s="236" t="s">
        <v>232</v>
      </c>
      <c r="AU283" s="236" t="s">
        <v>88</v>
      </c>
      <c r="AY283" s="16" t="s">
        <v>153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6" t="s">
        <v>88</v>
      </c>
      <c r="BK283" s="237">
        <f>ROUND(I283*H283,0)</f>
        <v>0</v>
      </c>
      <c r="BL283" s="16" t="s">
        <v>160</v>
      </c>
      <c r="BM283" s="236" t="s">
        <v>1991</v>
      </c>
    </row>
    <row r="284" s="13" customFormat="1">
      <c r="A284" s="13"/>
      <c r="B284" s="238"/>
      <c r="C284" s="239"/>
      <c r="D284" s="240" t="s">
        <v>162</v>
      </c>
      <c r="E284" s="241" t="s">
        <v>1</v>
      </c>
      <c r="F284" s="242" t="s">
        <v>1537</v>
      </c>
      <c r="G284" s="239"/>
      <c r="H284" s="243">
        <v>29.699999999999999</v>
      </c>
      <c r="I284" s="244"/>
      <c r="J284" s="239"/>
      <c r="K284" s="239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162</v>
      </c>
      <c r="AU284" s="249" t="s">
        <v>88</v>
      </c>
      <c r="AV284" s="13" t="s">
        <v>88</v>
      </c>
      <c r="AW284" s="13" t="s">
        <v>33</v>
      </c>
      <c r="AX284" s="13" t="s">
        <v>78</v>
      </c>
      <c r="AY284" s="249" t="s">
        <v>153</v>
      </c>
    </row>
    <row r="285" s="2" customFormat="1" ht="16.5" customHeight="1">
      <c r="A285" s="37"/>
      <c r="B285" s="38"/>
      <c r="C285" s="225" t="s">
        <v>458</v>
      </c>
      <c r="D285" s="225" t="s">
        <v>155</v>
      </c>
      <c r="E285" s="226" t="s">
        <v>459</v>
      </c>
      <c r="F285" s="227" t="s">
        <v>460</v>
      </c>
      <c r="G285" s="228" t="s">
        <v>352</v>
      </c>
      <c r="H285" s="229">
        <v>1953.1600000000001</v>
      </c>
      <c r="I285" s="230"/>
      <c r="J285" s="231">
        <f>ROUND(I285*H285,0)</f>
        <v>0</v>
      </c>
      <c r="K285" s="227" t="s">
        <v>159</v>
      </c>
      <c r="L285" s="43"/>
      <c r="M285" s="232" t="s">
        <v>1</v>
      </c>
      <c r="N285" s="233" t="s">
        <v>44</v>
      </c>
      <c r="O285" s="90"/>
      <c r="P285" s="234">
        <f>O285*H285</f>
        <v>0</v>
      </c>
      <c r="Q285" s="234">
        <v>0</v>
      </c>
      <c r="R285" s="234">
        <f>Q285*H285</f>
        <v>0</v>
      </c>
      <c r="S285" s="234">
        <v>0</v>
      </c>
      <c r="T285" s="235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6" t="s">
        <v>160</v>
      </c>
      <c r="AT285" s="236" t="s">
        <v>155</v>
      </c>
      <c r="AU285" s="236" t="s">
        <v>88</v>
      </c>
      <c r="AY285" s="16" t="s">
        <v>153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6" t="s">
        <v>88</v>
      </c>
      <c r="BK285" s="237">
        <f>ROUND(I285*H285,0)</f>
        <v>0</v>
      </c>
      <c r="BL285" s="16" t="s">
        <v>160</v>
      </c>
      <c r="BM285" s="236" t="s">
        <v>1992</v>
      </c>
    </row>
    <row r="286" s="14" customFormat="1">
      <c r="A286" s="14"/>
      <c r="B286" s="260"/>
      <c r="C286" s="261"/>
      <c r="D286" s="240" t="s">
        <v>162</v>
      </c>
      <c r="E286" s="262" t="s">
        <v>1</v>
      </c>
      <c r="F286" s="263" t="s">
        <v>462</v>
      </c>
      <c r="G286" s="261"/>
      <c r="H286" s="262" t="s">
        <v>1</v>
      </c>
      <c r="I286" s="264"/>
      <c r="J286" s="261"/>
      <c r="K286" s="261"/>
      <c r="L286" s="265"/>
      <c r="M286" s="266"/>
      <c r="N286" s="267"/>
      <c r="O286" s="267"/>
      <c r="P286" s="267"/>
      <c r="Q286" s="267"/>
      <c r="R286" s="267"/>
      <c r="S286" s="267"/>
      <c r="T286" s="26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9" t="s">
        <v>162</v>
      </c>
      <c r="AU286" s="269" t="s">
        <v>88</v>
      </c>
      <c r="AV286" s="14" t="s">
        <v>8</v>
      </c>
      <c r="AW286" s="14" t="s">
        <v>33</v>
      </c>
      <c r="AX286" s="14" t="s">
        <v>78</v>
      </c>
      <c r="AY286" s="269" t="s">
        <v>153</v>
      </c>
    </row>
    <row r="287" s="14" customFormat="1">
      <c r="A287" s="14"/>
      <c r="B287" s="260"/>
      <c r="C287" s="261"/>
      <c r="D287" s="240" t="s">
        <v>162</v>
      </c>
      <c r="E287" s="262" t="s">
        <v>1</v>
      </c>
      <c r="F287" s="263" t="s">
        <v>463</v>
      </c>
      <c r="G287" s="261"/>
      <c r="H287" s="262" t="s">
        <v>1</v>
      </c>
      <c r="I287" s="264"/>
      <c r="J287" s="261"/>
      <c r="K287" s="261"/>
      <c r="L287" s="265"/>
      <c r="M287" s="266"/>
      <c r="N287" s="267"/>
      <c r="O287" s="267"/>
      <c r="P287" s="267"/>
      <c r="Q287" s="267"/>
      <c r="R287" s="267"/>
      <c r="S287" s="267"/>
      <c r="T287" s="26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9" t="s">
        <v>162</v>
      </c>
      <c r="AU287" s="269" t="s">
        <v>88</v>
      </c>
      <c r="AV287" s="14" t="s">
        <v>8</v>
      </c>
      <c r="AW287" s="14" t="s">
        <v>33</v>
      </c>
      <c r="AX287" s="14" t="s">
        <v>78</v>
      </c>
      <c r="AY287" s="269" t="s">
        <v>153</v>
      </c>
    </row>
    <row r="288" s="13" customFormat="1">
      <c r="A288" s="13"/>
      <c r="B288" s="238"/>
      <c r="C288" s="239"/>
      <c r="D288" s="240" t="s">
        <v>162</v>
      </c>
      <c r="E288" s="241" t="s">
        <v>1</v>
      </c>
      <c r="F288" s="242" t="s">
        <v>1539</v>
      </c>
      <c r="G288" s="239"/>
      <c r="H288" s="243">
        <v>83.200000000000003</v>
      </c>
      <c r="I288" s="244"/>
      <c r="J288" s="239"/>
      <c r="K288" s="239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162</v>
      </c>
      <c r="AU288" s="249" t="s">
        <v>88</v>
      </c>
      <c r="AV288" s="13" t="s">
        <v>88</v>
      </c>
      <c r="AW288" s="13" t="s">
        <v>33</v>
      </c>
      <c r="AX288" s="13" t="s">
        <v>78</v>
      </c>
      <c r="AY288" s="249" t="s">
        <v>153</v>
      </c>
    </row>
    <row r="289" s="13" customFormat="1">
      <c r="A289" s="13"/>
      <c r="B289" s="238"/>
      <c r="C289" s="239"/>
      <c r="D289" s="240" t="s">
        <v>162</v>
      </c>
      <c r="E289" s="241" t="s">
        <v>1</v>
      </c>
      <c r="F289" s="242" t="s">
        <v>1540</v>
      </c>
      <c r="G289" s="239"/>
      <c r="H289" s="243">
        <v>176.80000000000001</v>
      </c>
      <c r="I289" s="244"/>
      <c r="J289" s="239"/>
      <c r="K289" s="239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162</v>
      </c>
      <c r="AU289" s="249" t="s">
        <v>88</v>
      </c>
      <c r="AV289" s="13" t="s">
        <v>88</v>
      </c>
      <c r="AW289" s="13" t="s">
        <v>33</v>
      </c>
      <c r="AX289" s="13" t="s">
        <v>78</v>
      </c>
      <c r="AY289" s="249" t="s">
        <v>153</v>
      </c>
    </row>
    <row r="290" s="13" customFormat="1">
      <c r="A290" s="13"/>
      <c r="B290" s="238"/>
      <c r="C290" s="239"/>
      <c r="D290" s="240" t="s">
        <v>162</v>
      </c>
      <c r="E290" s="241" t="s">
        <v>1</v>
      </c>
      <c r="F290" s="242" t="s">
        <v>1541</v>
      </c>
      <c r="G290" s="239"/>
      <c r="H290" s="243">
        <v>20.800000000000001</v>
      </c>
      <c r="I290" s="244"/>
      <c r="J290" s="239"/>
      <c r="K290" s="239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162</v>
      </c>
      <c r="AU290" s="249" t="s">
        <v>88</v>
      </c>
      <c r="AV290" s="13" t="s">
        <v>88</v>
      </c>
      <c r="AW290" s="13" t="s">
        <v>33</v>
      </c>
      <c r="AX290" s="13" t="s">
        <v>78</v>
      </c>
      <c r="AY290" s="249" t="s">
        <v>153</v>
      </c>
    </row>
    <row r="291" s="13" customFormat="1">
      <c r="A291" s="13"/>
      <c r="B291" s="238"/>
      <c r="C291" s="239"/>
      <c r="D291" s="240" t="s">
        <v>162</v>
      </c>
      <c r="E291" s="241" t="s">
        <v>1</v>
      </c>
      <c r="F291" s="242" t="s">
        <v>1993</v>
      </c>
      <c r="G291" s="239"/>
      <c r="H291" s="243">
        <v>141.68000000000001</v>
      </c>
      <c r="I291" s="244"/>
      <c r="J291" s="239"/>
      <c r="K291" s="239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162</v>
      </c>
      <c r="AU291" s="249" t="s">
        <v>88</v>
      </c>
      <c r="AV291" s="13" t="s">
        <v>88</v>
      </c>
      <c r="AW291" s="13" t="s">
        <v>33</v>
      </c>
      <c r="AX291" s="13" t="s">
        <v>78</v>
      </c>
      <c r="AY291" s="249" t="s">
        <v>153</v>
      </c>
    </row>
    <row r="292" s="14" customFormat="1">
      <c r="A292" s="14"/>
      <c r="B292" s="260"/>
      <c r="C292" s="261"/>
      <c r="D292" s="240" t="s">
        <v>162</v>
      </c>
      <c r="E292" s="262" t="s">
        <v>1</v>
      </c>
      <c r="F292" s="263" t="s">
        <v>468</v>
      </c>
      <c r="G292" s="261"/>
      <c r="H292" s="262" t="s">
        <v>1</v>
      </c>
      <c r="I292" s="264"/>
      <c r="J292" s="261"/>
      <c r="K292" s="261"/>
      <c r="L292" s="265"/>
      <c r="M292" s="266"/>
      <c r="N292" s="267"/>
      <c r="O292" s="267"/>
      <c r="P292" s="267"/>
      <c r="Q292" s="267"/>
      <c r="R292" s="267"/>
      <c r="S292" s="267"/>
      <c r="T292" s="26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9" t="s">
        <v>162</v>
      </c>
      <c r="AU292" s="269" t="s">
        <v>88</v>
      </c>
      <c r="AV292" s="14" t="s">
        <v>8</v>
      </c>
      <c r="AW292" s="14" t="s">
        <v>33</v>
      </c>
      <c r="AX292" s="14" t="s">
        <v>78</v>
      </c>
      <c r="AY292" s="269" t="s">
        <v>153</v>
      </c>
    </row>
    <row r="293" s="13" customFormat="1">
      <c r="A293" s="13"/>
      <c r="B293" s="238"/>
      <c r="C293" s="239"/>
      <c r="D293" s="240" t="s">
        <v>162</v>
      </c>
      <c r="E293" s="241" t="s">
        <v>1</v>
      </c>
      <c r="F293" s="242" t="s">
        <v>1543</v>
      </c>
      <c r="G293" s="239"/>
      <c r="H293" s="243">
        <v>118.8</v>
      </c>
      <c r="I293" s="244"/>
      <c r="J293" s="239"/>
      <c r="K293" s="239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162</v>
      </c>
      <c r="AU293" s="249" t="s">
        <v>88</v>
      </c>
      <c r="AV293" s="13" t="s">
        <v>88</v>
      </c>
      <c r="AW293" s="13" t="s">
        <v>33</v>
      </c>
      <c r="AX293" s="13" t="s">
        <v>78</v>
      </c>
      <c r="AY293" s="249" t="s">
        <v>153</v>
      </c>
    </row>
    <row r="294" s="13" customFormat="1">
      <c r="A294" s="13"/>
      <c r="B294" s="238"/>
      <c r="C294" s="239"/>
      <c r="D294" s="240" t="s">
        <v>162</v>
      </c>
      <c r="E294" s="241" t="s">
        <v>1</v>
      </c>
      <c r="F294" s="242" t="s">
        <v>1544</v>
      </c>
      <c r="G294" s="239"/>
      <c r="H294" s="243">
        <v>17</v>
      </c>
      <c r="I294" s="244"/>
      <c r="J294" s="239"/>
      <c r="K294" s="239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162</v>
      </c>
      <c r="AU294" s="249" t="s">
        <v>88</v>
      </c>
      <c r="AV294" s="13" t="s">
        <v>88</v>
      </c>
      <c r="AW294" s="13" t="s">
        <v>33</v>
      </c>
      <c r="AX294" s="13" t="s">
        <v>78</v>
      </c>
      <c r="AY294" s="249" t="s">
        <v>153</v>
      </c>
    </row>
    <row r="295" s="14" customFormat="1">
      <c r="A295" s="14"/>
      <c r="B295" s="260"/>
      <c r="C295" s="261"/>
      <c r="D295" s="240" t="s">
        <v>162</v>
      </c>
      <c r="E295" s="262" t="s">
        <v>1</v>
      </c>
      <c r="F295" s="263" t="s">
        <v>471</v>
      </c>
      <c r="G295" s="261"/>
      <c r="H295" s="262" t="s">
        <v>1</v>
      </c>
      <c r="I295" s="264"/>
      <c r="J295" s="261"/>
      <c r="K295" s="261"/>
      <c r="L295" s="265"/>
      <c r="M295" s="266"/>
      <c r="N295" s="267"/>
      <c r="O295" s="267"/>
      <c r="P295" s="267"/>
      <c r="Q295" s="267"/>
      <c r="R295" s="267"/>
      <c r="S295" s="267"/>
      <c r="T295" s="26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9" t="s">
        <v>162</v>
      </c>
      <c r="AU295" s="269" t="s">
        <v>88</v>
      </c>
      <c r="AV295" s="14" t="s">
        <v>8</v>
      </c>
      <c r="AW295" s="14" t="s">
        <v>33</v>
      </c>
      <c r="AX295" s="14" t="s">
        <v>78</v>
      </c>
      <c r="AY295" s="269" t="s">
        <v>153</v>
      </c>
    </row>
    <row r="296" s="13" customFormat="1">
      <c r="A296" s="13"/>
      <c r="B296" s="238"/>
      <c r="C296" s="239"/>
      <c r="D296" s="240" t="s">
        <v>162</v>
      </c>
      <c r="E296" s="241" t="s">
        <v>1</v>
      </c>
      <c r="F296" s="242" t="s">
        <v>1545</v>
      </c>
      <c r="G296" s="239"/>
      <c r="H296" s="243">
        <v>31.199999999999999</v>
      </c>
      <c r="I296" s="244"/>
      <c r="J296" s="239"/>
      <c r="K296" s="239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162</v>
      </c>
      <c r="AU296" s="249" t="s">
        <v>88</v>
      </c>
      <c r="AV296" s="13" t="s">
        <v>88</v>
      </c>
      <c r="AW296" s="13" t="s">
        <v>33</v>
      </c>
      <c r="AX296" s="13" t="s">
        <v>78</v>
      </c>
      <c r="AY296" s="249" t="s">
        <v>153</v>
      </c>
    </row>
    <row r="297" s="13" customFormat="1">
      <c r="A297" s="13"/>
      <c r="B297" s="238"/>
      <c r="C297" s="239"/>
      <c r="D297" s="240" t="s">
        <v>162</v>
      </c>
      <c r="E297" s="241" t="s">
        <v>1</v>
      </c>
      <c r="F297" s="242" t="s">
        <v>1546</v>
      </c>
      <c r="G297" s="239"/>
      <c r="H297" s="243">
        <v>187.19999999999999</v>
      </c>
      <c r="I297" s="244"/>
      <c r="J297" s="239"/>
      <c r="K297" s="239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162</v>
      </c>
      <c r="AU297" s="249" t="s">
        <v>88</v>
      </c>
      <c r="AV297" s="13" t="s">
        <v>88</v>
      </c>
      <c r="AW297" s="13" t="s">
        <v>33</v>
      </c>
      <c r="AX297" s="13" t="s">
        <v>78</v>
      </c>
      <c r="AY297" s="249" t="s">
        <v>153</v>
      </c>
    </row>
    <row r="298" s="13" customFormat="1">
      <c r="A298" s="13"/>
      <c r="B298" s="238"/>
      <c r="C298" s="239"/>
      <c r="D298" s="240" t="s">
        <v>162</v>
      </c>
      <c r="E298" s="241" t="s">
        <v>1</v>
      </c>
      <c r="F298" s="242" t="s">
        <v>1547</v>
      </c>
      <c r="G298" s="239"/>
      <c r="H298" s="243">
        <v>72.359999999999999</v>
      </c>
      <c r="I298" s="244"/>
      <c r="J298" s="239"/>
      <c r="K298" s="239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162</v>
      </c>
      <c r="AU298" s="249" t="s">
        <v>88</v>
      </c>
      <c r="AV298" s="13" t="s">
        <v>88</v>
      </c>
      <c r="AW298" s="13" t="s">
        <v>33</v>
      </c>
      <c r="AX298" s="13" t="s">
        <v>78</v>
      </c>
      <c r="AY298" s="249" t="s">
        <v>153</v>
      </c>
    </row>
    <row r="299" s="14" customFormat="1">
      <c r="A299" s="14"/>
      <c r="B299" s="260"/>
      <c r="C299" s="261"/>
      <c r="D299" s="240" t="s">
        <v>162</v>
      </c>
      <c r="E299" s="262" t="s">
        <v>1</v>
      </c>
      <c r="F299" s="263" t="s">
        <v>475</v>
      </c>
      <c r="G299" s="261"/>
      <c r="H299" s="262" t="s">
        <v>1</v>
      </c>
      <c r="I299" s="264"/>
      <c r="J299" s="261"/>
      <c r="K299" s="261"/>
      <c r="L299" s="265"/>
      <c r="M299" s="266"/>
      <c r="N299" s="267"/>
      <c r="O299" s="267"/>
      <c r="P299" s="267"/>
      <c r="Q299" s="267"/>
      <c r="R299" s="267"/>
      <c r="S299" s="267"/>
      <c r="T299" s="26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9" t="s">
        <v>162</v>
      </c>
      <c r="AU299" s="269" t="s">
        <v>88</v>
      </c>
      <c r="AV299" s="14" t="s">
        <v>8</v>
      </c>
      <c r="AW299" s="14" t="s">
        <v>33</v>
      </c>
      <c r="AX299" s="14" t="s">
        <v>78</v>
      </c>
      <c r="AY299" s="269" t="s">
        <v>153</v>
      </c>
    </row>
    <row r="300" s="13" customFormat="1">
      <c r="A300" s="13"/>
      <c r="B300" s="238"/>
      <c r="C300" s="239"/>
      <c r="D300" s="240" t="s">
        <v>162</v>
      </c>
      <c r="E300" s="241" t="s">
        <v>1</v>
      </c>
      <c r="F300" s="242" t="s">
        <v>1548</v>
      </c>
      <c r="G300" s="239"/>
      <c r="H300" s="243">
        <v>588</v>
      </c>
      <c r="I300" s="244"/>
      <c r="J300" s="239"/>
      <c r="K300" s="239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162</v>
      </c>
      <c r="AU300" s="249" t="s">
        <v>88</v>
      </c>
      <c r="AV300" s="13" t="s">
        <v>88</v>
      </c>
      <c r="AW300" s="13" t="s">
        <v>33</v>
      </c>
      <c r="AX300" s="13" t="s">
        <v>78</v>
      </c>
      <c r="AY300" s="249" t="s">
        <v>153</v>
      </c>
    </row>
    <row r="301" s="13" customFormat="1">
      <c r="A301" s="13"/>
      <c r="B301" s="238"/>
      <c r="C301" s="239"/>
      <c r="D301" s="240" t="s">
        <v>162</v>
      </c>
      <c r="E301" s="241" t="s">
        <v>1</v>
      </c>
      <c r="F301" s="242" t="s">
        <v>1549</v>
      </c>
      <c r="G301" s="239"/>
      <c r="H301" s="243">
        <v>336.54000000000002</v>
      </c>
      <c r="I301" s="244"/>
      <c r="J301" s="239"/>
      <c r="K301" s="239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162</v>
      </c>
      <c r="AU301" s="249" t="s">
        <v>88</v>
      </c>
      <c r="AV301" s="13" t="s">
        <v>88</v>
      </c>
      <c r="AW301" s="13" t="s">
        <v>33</v>
      </c>
      <c r="AX301" s="13" t="s">
        <v>78</v>
      </c>
      <c r="AY301" s="249" t="s">
        <v>153</v>
      </c>
    </row>
    <row r="302" s="13" customFormat="1">
      <c r="A302" s="13"/>
      <c r="B302" s="238"/>
      <c r="C302" s="239"/>
      <c r="D302" s="240" t="s">
        <v>162</v>
      </c>
      <c r="E302" s="241" t="s">
        <v>1</v>
      </c>
      <c r="F302" s="242" t="s">
        <v>1550</v>
      </c>
      <c r="G302" s="239"/>
      <c r="H302" s="243">
        <v>30.800000000000001</v>
      </c>
      <c r="I302" s="244"/>
      <c r="J302" s="239"/>
      <c r="K302" s="239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162</v>
      </c>
      <c r="AU302" s="249" t="s">
        <v>88</v>
      </c>
      <c r="AV302" s="13" t="s">
        <v>88</v>
      </c>
      <c r="AW302" s="13" t="s">
        <v>33</v>
      </c>
      <c r="AX302" s="13" t="s">
        <v>78</v>
      </c>
      <c r="AY302" s="249" t="s">
        <v>153</v>
      </c>
    </row>
    <row r="303" s="13" customFormat="1">
      <c r="A303" s="13"/>
      <c r="B303" s="238"/>
      <c r="C303" s="239"/>
      <c r="D303" s="240" t="s">
        <v>162</v>
      </c>
      <c r="E303" s="241" t="s">
        <v>1</v>
      </c>
      <c r="F303" s="242" t="s">
        <v>1994</v>
      </c>
      <c r="G303" s="239"/>
      <c r="H303" s="243">
        <v>49.479999999999997</v>
      </c>
      <c r="I303" s="244"/>
      <c r="J303" s="239"/>
      <c r="K303" s="239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162</v>
      </c>
      <c r="AU303" s="249" t="s">
        <v>88</v>
      </c>
      <c r="AV303" s="13" t="s">
        <v>88</v>
      </c>
      <c r="AW303" s="13" t="s">
        <v>33</v>
      </c>
      <c r="AX303" s="13" t="s">
        <v>78</v>
      </c>
      <c r="AY303" s="249" t="s">
        <v>153</v>
      </c>
    </row>
    <row r="304" s="13" customFormat="1">
      <c r="A304" s="13"/>
      <c r="B304" s="238"/>
      <c r="C304" s="239"/>
      <c r="D304" s="240" t="s">
        <v>162</v>
      </c>
      <c r="E304" s="241" t="s">
        <v>1</v>
      </c>
      <c r="F304" s="242" t="s">
        <v>1995</v>
      </c>
      <c r="G304" s="239"/>
      <c r="H304" s="243">
        <v>99.299999999999997</v>
      </c>
      <c r="I304" s="244"/>
      <c r="J304" s="239"/>
      <c r="K304" s="239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162</v>
      </c>
      <c r="AU304" s="249" t="s">
        <v>88</v>
      </c>
      <c r="AV304" s="13" t="s">
        <v>88</v>
      </c>
      <c r="AW304" s="13" t="s">
        <v>33</v>
      </c>
      <c r="AX304" s="13" t="s">
        <v>78</v>
      </c>
      <c r="AY304" s="249" t="s">
        <v>153</v>
      </c>
    </row>
    <row r="305" s="2" customFormat="1" ht="24.15" customHeight="1">
      <c r="A305" s="37"/>
      <c r="B305" s="38"/>
      <c r="C305" s="250" t="s">
        <v>481</v>
      </c>
      <c r="D305" s="250" t="s">
        <v>232</v>
      </c>
      <c r="E305" s="251" t="s">
        <v>482</v>
      </c>
      <c r="F305" s="252" t="s">
        <v>483</v>
      </c>
      <c r="G305" s="253" t="s">
        <v>352</v>
      </c>
      <c r="H305" s="254">
        <v>464.72800000000001</v>
      </c>
      <c r="I305" s="255"/>
      <c r="J305" s="256">
        <f>ROUND(I305*H305,0)</f>
        <v>0</v>
      </c>
      <c r="K305" s="252" t="s">
        <v>159</v>
      </c>
      <c r="L305" s="257"/>
      <c r="M305" s="258" t="s">
        <v>1</v>
      </c>
      <c r="N305" s="259" t="s">
        <v>44</v>
      </c>
      <c r="O305" s="90"/>
      <c r="P305" s="234">
        <f>O305*H305</f>
        <v>0</v>
      </c>
      <c r="Q305" s="234">
        <v>0.00010000000000000001</v>
      </c>
      <c r="R305" s="234">
        <f>Q305*H305</f>
        <v>0.046472800000000002</v>
      </c>
      <c r="S305" s="234">
        <v>0</v>
      </c>
      <c r="T305" s="23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6" t="s">
        <v>191</v>
      </c>
      <c r="AT305" s="236" t="s">
        <v>232</v>
      </c>
      <c r="AU305" s="236" t="s">
        <v>88</v>
      </c>
      <c r="AY305" s="16" t="s">
        <v>153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6" t="s">
        <v>88</v>
      </c>
      <c r="BK305" s="237">
        <f>ROUND(I305*H305,0)</f>
        <v>0</v>
      </c>
      <c r="BL305" s="16" t="s">
        <v>160</v>
      </c>
      <c r="BM305" s="236" t="s">
        <v>1996</v>
      </c>
    </row>
    <row r="306" s="13" customFormat="1">
      <c r="A306" s="13"/>
      <c r="B306" s="238"/>
      <c r="C306" s="239"/>
      <c r="D306" s="240" t="s">
        <v>162</v>
      </c>
      <c r="E306" s="241" t="s">
        <v>1</v>
      </c>
      <c r="F306" s="242" t="s">
        <v>1997</v>
      </c>
      <c r="G306" s="239"/>
      <c r="H306" s="243">
        <v>464.72800000000001</v>
      </c>
      <c r="I306" s="244"/>
      <c r="J306" s="239"/>
      <c r="K306" s="239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162</v>
      </c>
      <c r="AU306" s="249" t="s">
        <v>88</v>
      </c>
      <c r="AV306" s="13" t="s">
        <v>88</v>
      </c>
      <c r="AW306" s="13" t="s">
        <v>33</v>
      </c>
      <c r="AX306" s="13" t="s">
        <v>78</v>
      </c>
      <c r="AY306" s="249" t="s">
        <v>153</v>
      </c>
    </row>
    <row r="307" s="2" customFormat="1" ht="24.15" customHeight="1">
      <c r="A307" s="37"/>
      <c r="B307" s="38"/>
      <c r="C307" s="250" t="s">
        <v>486</v>
      </c>
      <c r="D307" s="250" t="s">
        <v>232</v>
      </c>
      <c r="E307" s="251" t="s">
        <v>487</v>
      </c>
      <c r="F307" s="252" t="s">
        <v>488</v>
      </c>
      <c r="G307" s="253" t="s">
        <v>352</v>
      </c>
      <c r="H307" s="254">
        <v>54.427999999999997</v>
      </c>
      <c r="I307" s="255"/>
      <c r="J307" s="256">
        <f>ROUND(I307*H307,0)</f>
        <v>0</v>
      </c>
      <c r="K307" s="252" t="s">
        <v>159</v>
      </c>
      <c r="L307" s="257"/>
      <c r="M307" s="258" t="s">
        <v>1</v>
      </c>
      <c r="N307" s="259" t="s">
        <v>44</v>
      </c>
      <c r="O307" s="90"/>
      <c r="P307" s="234">
        <f>O307*H307</f>
        <v>0</v>
      </c>
      <c r="Q307" s="234">
        <v>0.00050000000000000001</v>
      </c>
      <c r="R307" s="234">
        <f>Q307*H307</f>
        <v>0.027213999999999999</v>
      </c>
      <c r="S307" s="234">
        <v>0</v>
      </c>
      <c r="T307" s="23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6" t="s">
        <v>191</v>
      </c>
      <c r="AT307" s="236" t="s">
        <v>232</v>
      </c>
      <c r="AU307" s="236" t="s">
        <v>88</v>
      </c>
      <c r="AY307" s="16" t="s">
        <v>153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6" t="s">
        <v>88</v>
      </c>
      <c r="BK307" s="237">
        <f>ROUND(I307*H307,0)</f>
        <v>0</v>
      </c>
      <c r="BL307" s="16" t="s">
        <v>160</v>
      </c>
      <c r="BM307" s="236" t="s">
        <v>1998</v>
      </c>
    </row>
    <row r="308" s="13" customFormat="1">
      <c r="A308" s="13"/>
      <c r="B308" s="238"/>
      <c r="C308" s="239"/>
      <c r="D308" s="240" t="s">
        <v>162</v>
      </c>
      <c r="E308" s="241" t="s">
        <v>1</v>
      </c>
      <c r="F308" s="242" t="s">
        <v>1999</v>
      </c>
      <c r="G308" s="239"/>
      <c r="H308" s="243">
        <v>54.427999999999997</v>
      </c>
      <c r="I308" s="244"/>
      <c r="J308" s="239"/>
      <c r="K308" s="239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162</v>
      </c>
      <c r="AU308" s="249" t="s">
        <v>88</v>
      </c>
      <c r="AV308" s="13" t="s">
        <v>88</v>
      </c>
      <c r="AW308" s="13" t="s">
        <v>33</v>
      </c>
      <c r="AX308" s="13" t="s">
        <v>78</v>
      </c>
      <c r="AY308" s="249" t="s">
        <v>153</v>
      </c>
    </row>
    <row r="309" s="2" customFormat="1" ht="24.15" customHeight="1">
      <c r="A309" s="37"/>
      <c r="B309" s="38"/>
      <c r="C309" s="250" t="s">
        <v>210</v>
      </c>
      <c r="D309" s="250" t="s">
        <v>232</v>
      </c>
      <c r="E309" s="251" t="s">
        <v>491</v>
      </c>
      <c r="F309" s="252" t="s">
        <v>492</v>
      </c>
      <c r="G309" s="253" t="s">
        <v>352</v>
      </c>
      <c r="H309" s="254">
        <v>1050.874</v>
      </c>
      <c r="I309" s="255"/>
      <c r="J309" s="256">
        <f>ROUND(I309*H309,0)</f>
        <v>0</v>
      </c>
      <c r="K309" s="252" t="s">
        <v>159</v>
      </c>
      <c r="L309" s="257"/>
      <c r="M309" s="258" t="s">
        <v>1</v>
      </c>
      <c r="N309" s="259" t="s">
        <v>44</v>
      </c>
      <c r="O309" s="90"/>
      <c r="P309" s="234">
        <f>O309*H309</f>
        <v>0</v>
      </c>
      <c r="Q309" s="234">
        <v>4.0000000000000003E-05</v>
      </c>
      <c r="R309" s="234">
        <f>Q309*H309</f>
        <v>0.042034960000000003</v>
      </c>
      <c r="S309" s="234">
        <v>0</v>
      </c>
      <c r="T309" s="23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6" t="s">
        <v>191</v>
      </c>
      <c r="AT309" s="236" t="s">
        <v>232</v>
      </c>
      <c r="AU309" s="236" t="s">
        <v>88</v>
      </c>
      <c r="AY309" s="16" t="s">
        <v>153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6" t="s">
        <v>88</v>
      </c>
      <c r="BK309" s="237">
        <f>ROUND(I309*H309,0)</f>
        <v>0</v>
      </c>
      <c r="BL309" s="16" t="s">
        <v>160</v>
      </c>
      <c r="BM309" s="236" t="s">
        <v>2000</v>
      </c>
    </row>
    <row r="310" s="13" customFormat="1">
      <c r="A310" s="13"/>
      <c r="B310" s="238"/>
      <c r="C310" s="239"/>
      <c r="D310" s="240" t="s">
        <v>162</v>
      </c>
      <c r="E310" s="241" t="s">
        <v>1</v>
      </c>
      <c r="F310" s="242" t="s">
        <v>1558</v>
      </c>
      <c r="G310" s="239"/>
      <c r="H310" s="243">
        <v>1050.874</v>
      </c>
      <c r="I310" s="244"/>
      <c r="J310" s="239"/>
      <c r="K310" s="239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162</v>
      </c>
      <c r="AU310" s="249" t="s">
        <v>88</v>
      </c>
      <c r="AV310" s="13" t="s">
        <v>88</v>
      </c>
      <c r="AW310" s="13" t="s">
        <v>33</v>
      </c>
      <c r="AX310" s="13" t="s">
        <v>78</v>
      </c>
      <c r="AY310" s="249" t="s">
        <v>153</v>
      </c>
    </row>
    <row r="311" s="2" customFormat="1" ht="24.15" customHeight="1">
      <c r="A311" s="37"/>
      <c r="B311" s="38"/>
      <c r="C311" s="250" t="s">
        <v>495</v>
      </c>
      <c r="D311" s="250" t="s">
        <v>232</v>
      </c>
      <c r="E311" s="251" t="s">
        <v>496</v>
      </c>
      <c r="F311" s="252" t="s">
        <v>497</v>
      </c>
      <c r="G311" s="253" t="s">
        <v>352</v>
      </c>
      <c r="H311" s="254">
        <v>149.38</v>
      </c>
      <c r="I311" s="255"/>
      <c r="J311" s="256">
        <f>ROUND(I311*H311,0)</f>
        <v>0</v>
      </c>
      <c r="K311" s="252" t="s">
        <v>159</v>
      </c>
      <c r="L311" s="257"/>
      <c r="M311" s="258" t="s">
        <v>1</v>
      </c>
      <c r="N311" s="259" t="s">
        <v>44</v>
      </c>
      <c r="O311" s="90"/>
      <c r="P311" s="234">
        <f>O311*H311</f>
        <v>0</v>
      </c>
      <c r="Q311" s="234">
        <v>0.00029999999999999997</v>
      </c>
      <c r="R311" s="234">
        <f>Q311*H311</f>
        <v>0.044813999999999993</v>
      </c>
      <c r="S311" s="234">
        <v>0</v>
      </c>
      <c r="T311" s="235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6" t="s">
        <v>191</v>
      </c>
      <c r="AT311" s="236" t="s">
        <v>232</v>
      </c>
      <c r="AU311" s="236" t="s">
        <v>88</v>
      </c>
      <c r="AY311" s="16" t="s">
        <v>153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6" t="s">
        <v>88</v>
      </c>
      <c r="BK311" s="237">
        <f>ROUND(I311*H311,0)</f>
        <v>0</v>
      </c>
      <c r="BL311" s="16" t="s">
        <v>160</v>
      </c>
      <c r="BM311" s="236" t="s">
        <v>2001</v>
      </c>
    </row>
    <row r="312" s="13" customFormat="1">
      <c r="A312" s="13"/>
      <c r="B312" s="238"/>
      <c r="C312" s="239"/>
      <c r="D312" s="240" t="s">
        <v>162</v>
      </c>
      <c r="E312" s="241" t="s">
        <v>1</v>
      </c>
      <c r="F312" s="242" t="s">
        <v>1560</v>
      </c>
      <c r="G312" s="239"/>
      <c r="H312" s="243">
        <v>149.38</v>
      </c>
      <c r="I312" s="244"/>
      <c r="J312" s="239"/>
      <c r="K312" s="239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162</v>
      </c>
      <c r="AU312" s="249" t="s">
        <v>88</v>
      </c>
      <c r="AV312" s="13" t="s">
        <v>88</v>
      </c>
      <c r="AW312" s="13" t="s">
        <v>33</v>
      </c>
      <c r="AX312" s="13" t="s">
        <v>78</v>
      </c>
      <c r="AY312" s="249" t="s">
        <v>153</v>
      </c>
    </row>
    <row r="313" s="2" customFormat="1" ht="24.15" customHeight="1">
      <c r="A313" s="37"/>
      <c r="B313" s="38"/>
      <c r="C313" s="250" t="s">
        <v>500</v>
      </c>
      <c r="D313" s="250" t="s">
        <v>232</v>
      </c>
      <c r="E313" s="251" t="s">
        <v>501</v>
      </c>
      <c r="F313" s="252" t="s">
        <v>502</v>
      </c>
      <c r="G313" s="253" t="s">
        <v>352</v>
      </c>
      <c r="H313" s="254">
        <v>319.83600000000001</v>
      </c>
      <c r="I313" s="255"/>
      <c r="J313" s="256">
        <f>ROUND(I313*H313,0)</f>
        <v>0</v>
      </c>
      <c r="K313" s="252" t="s">
        <v>159</v>
      </c>
      <c r="L313" s="257"/>
      <c r="M313" s="258" t="s">
        <v>1</v>
      </c>
      <c r="N313" s="259" t="s">
        <v>44</v>
      </c>
      <c r="O313" s="90"/>
      <c r="P313" s="234">
        <f>O313*H313</f>
        <v>0</v>
      </c>
      <c r="Q313" s="234">
        <v>0.00020000000000000001</v>
      </c>
      <c r="R313" s="234">
        <f>Q313*H313</f>
        <v>0.063967200000000002</v>
      </c>
      <c r="S313" s="234">
        <v>0</v>
      </c>
      <c r="T313" s="23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6" t="s">
        <v>191</v>
      </c>
      <c r="AT313" s="236" t="s">
        <v>232</v>
      </c>
      <c r="AU313" s="236" t="s">
        <v>88</v>
      </c>
      <c r="AY313" s="16" t="s">
        <v>153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6" t="s">
        <v>88</v>
      </c>
      <c r="BK313" s="237">
        <f>ROUND(I313*H313,0)</f>
        <v>0</v>
      </c>
      <c r="BL313" s="16" t="s">
        <v>160</v>
      </c>
      <c r="BM313" s="236" t="s">
        <v>2002</v>
      </c>
    </row>
    <row r="314" s="13" customFormat="1">
      <c r="A314" s="13"/>
      <c r="B314" s="238"/>
      <c r="C314" s="239"/>
      <c r="D314" s="240" t="s">
        <v>162</v>
      </c>
      <c r="E314" s="241" t="s">
        <v>1</v>
      </c>
      <c r="F314" s="242" t="s">
        <v>1562</v>
      </c>
      <c r="G314" s="239"/>
      <c r="H314" s="243">
        <v>319.83600000000001</v>
      </c>
      <c r="I314" s="244"/>
      <c r="J314" s="239"/>
      <c r="K314" s="239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162</v>
      </c>
      <c r="AU314" s="249" t="s">
        <v>88</v>
      </c>
      <c r="AV314" s="13" t="s">
        <v>88</v>
      </c>
      <c r="AW314" s="13" t="s">
        <v>33</v>
      </c>
      <c r="AX314" s="13" t="s">
        <v>78</v>
      </c>
      <c r="AY314" s="249" t="s">
        <v>153</v>
      </c>
    </row>
    <row r="315" s="2" customFormat="1" ht="24.15" customHeight="1">
      <c r="A315" s="37"/>
      <c r="B315" s="38"/>
      <c r="C315" s="250" t="s">
        <v>505</v>
      </c>
      <c r="D315" s="250" t="s">
        <v>232</v>
      </c>
      <c r="E315" s="251" t="s">
        <v>506</v>
      </c>
      <c r="F315" s="252" t="s">
        <v>507</v>
      </c>
      <c r="G315" s="253" t="s">
        <v>352</v>
      </c>
      <c r="H315" s="254">
        <v>109.23</v>
      </c>
      <c r="I315" s="255"/>
      <c r="J315" s="256">
        <f>ROUND(I315*H315,0)</f>
        <v>0</v>
      </c>
      <c r="K315" s="252" t="s">
        <v>159</v>
      </c>
      <c r="L315" s="257"/>
      <c r="M315" s="258" t="s">
        <v>1</v>
      </c>
      <c r="N315" s="259" t="s">
        <v>44</v>
      </c>
      <c r="O315" s="90"/>
      <c r="P315" s="234">
        <f>O315*H315</f>
        <v>0</v>
      </c>
      <c r="Q315" s="234">
        <v>0.00020000000000000001</v>
      </c>
      <c r="R315" s="234">
        <f>Q315*H315</f>
        <v>0.021846000000000001</v>
      </c>
      <c r="S315" s="234">
        <v>0</v>
      </c>
      <c r="T315" s="23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6" t="s">
        <v>191</v>
      </c>
      <c r="AT315" s="236" t="s">
        <v>232</v>
      </c>
      <c r="AU315" s="236" t="s">
        <v>88</v>
      </c>
      <c r="AY315" s="16" t="s">
        <v>153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6" t="s">
        <v>88</v>
      </c>
      <c r="BK315" s="237">
        <f>ROUND(I315*H315,0)</f>
        <v>0</v>
      </c>
      <c r="BL315" s="16" t="s">
        <v>160</v>
      </c>
      <c r="BM315" s="236" t="s">
        <v>2003</v>
      </c>
    </row>
    <row r="316" s="13" customFormat="1">
      <c r="A316" s="13"/>
      <c r="B316" s="238"/>
      <c r="C316" s="239"/>
      <c r="D316" s="240" t="s">
        <v>162</v>
      </c>
      <c r="E316" s="241" t="s">
        <v>1</v>
      </c>
      <c r="F316" s="242" t="s">
        <v>2004</v>
      </c>
      <c r="G316" s="239"/>
      <c r="H316" s="243">
        <v>109.23</v>
      </c>
      <c r="I316" s="244"/>
      <c r="J316" s="239"/>
      <c r="K316" s="239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162</v>
      </c>
      <c r="AU316" s="249" t="s">
        <v>88</v>
      </c>
      <c r="AV316" s="13" t="s">
        <v>88</v>
      </c>
      <c r="AW316" s="13" t="s">
        <v>33</v>
      </c>
      <c r="AX316" s="13" t="s">
        <v>78</v>
      </c>
      <c r="AY316" s="249" t="s">
        <v>153</v>
      </c>
    </row>
    <row r="317" s="2" customFormat="1" ht="24.15" customHeight="1">
      <c r="A317" s="37"/>
      <c r="B317" s="38"/>
      <c r="C317" s="225" t="s">
        <v>510</v>
      </c>
      <c r="D317" s="225" t="s">
        <v>155</v>
      </c>
      <c r="E317" s="226" t="s">
        <v>511</v>
      </c>
      <c r="F317" s="227" t="s">
        <v>512</v>
      </c>
      <c r="G317" s="228" t="s">
        <v>158</v>
      </c>
      <c r="H317" s="229">
        <v>1838.24</v>
      </c>
      <c r="I317" s="230"/>
      <c r="J317" s="231">
        <f>ROUND(I317*H317,0)</f>
        <v>0</v>
      </c>
      <c r="K317" s="227" t="s">
        <v>159</v>
      </c>
      <c r="L317" s="43"/>
      <c r="M317" s="232" t="s">
        <v>1</v>
      </c>
      <c r="N317" s="233" t="s">
        <v>44</v>
      </c>
      <c r="O317" s="90"/>
      <c r="P317" s="234">
        <f>O317*H317</f>
        <v>0</v>
      </c>
      <c r="Q317" s="234">
        <v>0.0048599999999999997</v>
      </c>
      <c r="R317" s="234">
        <f>Q317*H317</f>
        <v>8.9338464000000002</v>
      </c>
      <c r="S317" s="234">
        <v>0</v>
      </c>
      <c r="T317" s="23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6" t="s">
        <v>160</v>
      </c>
      <c r="AT317" s="236" t="s">
        <v>155</v>
      </c>
      <c r="AU317" s="236" t="s">
        <v>88</v>
      </c>
      <c r="AY317" s="16" t="s">
        <v>153</v>
      </c>
      <c r="BE317" s="237">
        <f>IF(N317="základní",J317,0)</f>
        <v>0</v>
      </c>
      <c r="BF317" s="237">
        <f>IF(N317="snížená",J317,0)</f>
        <v>0</v>
      </c>
      <c r="BG317" s="237">
        <f>IF(N317="zákl. přenesená",J317,0)</f>
        <v>0</v>
      </c>
      <c r="BH317" s="237">
        <f>IF(N317="sníž. přenesená",J317,0)</f>
        <v>0</v>
      </c>
      <c r="BI317" s="237">
        <f>IF(N317="nulová",J317,0)</f>
        <v>0</v>
      </c>
      <c r="BJ317" s="16" t="s">
        <v>88</v>
      </c>
      <c r="BK317" s="237">
        <f>ROUND(I317*H317,0)</f>
        <v>0</v>
      </c>
      <c r="BL317" s="16" t="s">
        <v>160</v>
      </c>
      <c r="BM317" s="236" t="s">
        <v>2005</v>
      </c>
    </row>
    <row r="318" s="13" customFormat="1">
      <c r="A318" s="13"/>
      <c r="B318" s="238"/>
      <c r="C318" s="239"/>
      <c r="D318" s="240" t="s">
        <v>162</v>
      </c>
      <c r="E318" s="241" t="s">
        <v>1</v>
      </c>
      <c r="F318" s="242" t="s">
        <v>2006</v>
      </c>
      <c r="G318" s="239"/>
      <c r="H318" s="243">
        <v>209.114</v>
      </c>
      <c r="I318" s="244"/>
      <c r="J318" s="239"/>
      <c r="K318" s="239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162</v>
      </c>
      <c r="AU318" s="249" t="s">
        <v>88</v>
      </c>
      <c r="AV318" s="13" t="s">
        <v>88</v>
      </c>
      <c r="AW318" s="13" t="s">
        <v>33</v>
      </c>
      <c r="AX318" s="13" t="s">
        <v>78</v>
      </c>
      <c r="AY318" s="249" t="s">
        <v>153</v>
      </c>
    </row>
    <row r="319" s="13" customFormat="1">
      <c r="A319" s="13"/>
      <c r="B319" s="238"/>
      <c r="C319" s="239"/>
      <c r="D319" s="240" t="s">
        <v>162</v>
      </c>
      <c r="E319" s="241" t="s">
        <v>1</v>
      </c>
      <c r="F319" s="242" t="s">
        <v>1940</v>
      </c>
      <c r="G319" s="239"/>
      <c r="H319" s="243">
        <v>1500.7919999999999</v>
      </c>
      <c r="I319" s="244"/>
      <c r="J319" s="239"/>
      <c r="K319" s="239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162</v>
      </c>
      <c r="AU319" s="249" t="s">
        <v>88</v>
      </c>
      <c r="AV319" s="13" t="s">
        <v>88</v>
      </c>
      <c r="AW319" s="13" t="s">
        <v>33</v>
      </c>
      <c r="AX319" s="13" t="s">
        <v>78</v>
      </c>
      <c r="AY319" s="249" t="s">
        <v>153</v>
      </c>
    </row>
    <row r="320" s="13" customFormat="1">
      <c r="A320" s="13"/>
      <c r="B320" s="238"/>
      <c r="C320" s="239"/>
      <c r="D320" s="240" t="s">
        <v>162</v>
      </c>
      <c r="E320" s="241" t="s">
        <v>1</v>
      </c>
      <c r="F320" s="242" t="s">
        <v>1568</v>
      </c>
      <c r="G320" s="239"/>
      <c r="H320" s="243">
        <v>95.912000000000006</v>
      </c>
      <c r="I320" s="244"/>
      <c r="J320" s="239"/>
      <c r="K320" s="239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162</v>
      </c>
      <c r="AU320" s="249" t="s">
        <v>88</v>
      </c>
      <c r="AV320" s="13" t="s">
        <v>88</v>
      </c>
      <c r="AW320" s="13" t="s">
        <v>33</v>
      </c>
      <c r="AX320" s="13" t="s">
        <v>78</v>
      </c>
      <c r="AY320" s="249" t="s">
        <v>153</v>
      </c>
    </row>
    <row r="321" s="13" customFormat="1">
      <c r="A321" s="13"/>
      <c r="B321" s="238"/>
      <c r="C321" s="239"/>
      <c r="D321" s="240" t="s">
        <v>162</v>
      </c>
      <c r="E321" s="241" t="s">
        <v>1</v>
      </c>
      <c r="F321" s="242" t="s">
        <v>1569</v>
      </c>
      <c r="G321" s="239"/>
      <c r="H321" s="243">
        <v>32.421999999999997</v>
      </c>
      <c r="I321" s="244"/>
      <c r="J321" s="239"/>
      <c r="K321" s="239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162</v>
      </c>
      <c r="AU321" s="249" t="s">
        <v>88</v>
      </c>
      <c r="AV321" s="13" t="s">
        <v>88</v>
      </c>
      <c r="AW321" s="13" t="s">
        <v>33</v>
      </c>
      <c r="AX321" s="13" t="s">
        <v>78</v>
      </c>
      <c r="AY321" s="249" t="s">
        <v>153</v>
      </c>
    </row>
    <row r="322" s="2" customFormat="1" ht="24.15" customHeight="1">
      <c r="A322" s="37"/>
      <c r="B322" s="38"/>
      <c r="C322" s="225" t="s">
        <v>518</v>
      </c>
      <c r="D322" s="225" t="s">
        <v>155</v>
      </c>
      <c r="E322" s="226" t="s">
        <v>519</v>
      </c>
      <c r="F322" s="227" t="s">
        <v>520</v>
      </c>
      <c r="G322" s="228" t="s">
        <v>158</v>
      </c>
      <c r="H322" s="229">
        <v>209.112</v>
      </c>
      <c r="I322" s="230"/>
      <c r="J322" s="231">
        <f>ROUND(I322*H322,0)</f>
        <v>0</v>
      </c>
      <c r="K322" s="227" t="s">
        <v>159</v>
      </c>
      <c r="L322" s="43"/>
      <c r="M322" s="232" t="s">
        <v>1</v>
      </c>
      <c r="N322" s="233" t="s">
        <v>44</v>
      </c>
      <c r="O322" s="90"/>
      <c r="P322" s="234">
        <f>O322*H322</f>
        <v>0</v>
      </c>
      <c r="Q322" s="234">
        <v>0.0057000000000000002</v>
      </c>
      <c r="R322" s="234">
        <f>Q322*H322</f>
        <v>1.1919384</v>
      </c>
      <c r="S322" s="234">
        <v>0</v>
      </c>
      <c r="T322" s="23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6" t="s">
        <v>160</v>
      </c>
      <c r="AT322" s="236" t="s">
        <v>155</v>
      </c>
      <c r="AU322" s="236" t="s">
        <v>88</v>
      </c>
      <c r="AY322" s="16" t="s">
        <v>153</v>
      </c>
      <c r="BE322" s="237">
        <f>IF(N322="základní",J322,0)</f>
        <v>0</v>
      </c>
      <c r="BF322" s="237">
        <f>IF(N322="snížená",J322,0)</f>
        <v>0</v>
      </c>
      <c r="BG322" s="237">
        <f>IF(N322="zákl. přenesená",J322,0)</f>
        <v>0</v>
      </c>
      <c r="BH322" s="237">
        <f>IF(N322="sníž. přenesená",J322,0)</f>
        <v>0</v>
      </c>
      <c r="BI322" s="237">
        <f>IF(N322="nulová",J322,0)</f>
        <v>0</v>
      </c>
      <c r="BJ322" s="16" t="s">
        <v>88</v>
      </c>
      <c r="BK322" s="237">
        <f>ROUND(I322*H322,0)</f>
        <v>0</v>
      </c>
      <c r="BL322" s="16" t="s">
        <v>160</v>
      </c>
      <c r="BM322" s="236" t="s">
        <v>2007</v>
      </c>
    </row>
    <row r="323" s="13" customFormat="1">
      <c r="A323" s="13"/>
      <c r="B323" s="238"/>
      <c r="C323" s="239"/>
      <c r="D323" s="240" t="s">
        <v>162</v>
      </c>
      <c r="E323" s="241" t="s">
        <v>1</v>
      </c>
      <c r="F323" s="242" t="s">
        <v>1942</v>
      </c>
      <c r="G323" s="239"/>
      <c r="H323" s="243">
        <v>185.952</v>
      </c>
      <c r="I323" s="244"/>
      <c r="J323" s="239"/>
      <c r="K323" s="239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162</v>
      </c>
      <c r="AU323" s="249" t="s">
        <v>88</v>
      </c>
      <c r="AV323" s="13" t="s">
        <v>88</v>
      </c>
      <c r="AW323" s="13" t="s">
        <v>33</v>
      </c>
      <c r="AX323" s="13" t="s">
        <v>78</v>
      </c>
      <c r="AY323" s="249" t="s">
        <v>153</v>
      </c>
    </row>
    <row r="324" s="13" customFormat="1">
      <c r="A324" s="13"/>
      <c r="B324" s="238"/>
      <c r="C324" s="239"/>
      <c r="D324" s="240" t="s">
        <v>162</v>
      </c>
      <c r="E324" s="241" t="s">
        <v>1</v>
      </c>
      <c r="F324" s="242" t="s">
        <v>1441</v>
      </c>
      <c r="G324" s="239"/>
      <c r="H324" s="243">
        <v>4.4400000000000004</v>
      </c>
      <c r="I324" s="244"/>
      <c r="J324" s="239"/>
      <c r="K324" s="239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162</v>
      </c>
      <c r="AU324" s="249" t="s">
        <v>88</v>
      </c>
      <c r="AV324" s="13" t="s">
        <v>88</v>
      </c>
      <c r="AW324" s="13" t="s">
        <v>33</v>
      </c>
      <c r="AX324" s="13" t="s">
        <v>78</v>
      </c>
      <c r="AY324" s="249" t="s">
        <v>153</v>
      </c>
    </row>
    <row r="325" s="13" customFormat="1">
      <c r="A325" s="13"/>
      <c r="B325" s="238"/>
      <c r="C325" s="239"/>
      <c r="D325" s="240" t="s">
        <v>162</v>
      </c>
      <c r="E325" s="241" t="s">
        <v>1</v>
      </c>
      <c r="F325" s="242" t="s">
        <v>1437</v>
      </c>
      <c r="G325" s="239"/>
      <c r="H325" s="243">
        <v>6.2400000000000002</v>
      </c>
      <c r="I325" s="244"/>
      <c r="J325" s="239"/>
      <c r="K325" s="239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162</v>
      </c>
      <c r="AU325" s="249" t="s">
        <v>88</v>
      </c>
      <c r="AV325" s="13" t="s">
        <v>88</v>
      </c>
      <c r="AW325" s="13" t="s">
        <v>33</v>
      </c>
      <c r="AX325" s="13" t="s">
        <v>78</v>
      </c>
      <c r="AY325" s="249" t="s">
        <v>153</v>
      </c>
    </row>
    <row r="326" s="13" customFormat="1">
      <c r="A326" s="13"/>
      <c r="B326" s="238"/>
      <c r="C326" s="239"/>
      <c r="D326" s="240" t="s">
        <v>162</v>
      </c>
      <c r="E326" s="241" t="s">
        <v>1</v>
      </c>
      <c r="F326" s="242" t="s">
        <v>1460</v>
      </c>
      <c r="G326" s="239"/>
      <c r="H326" s="243">
        <v>12.48</v>
      </c>
      <c r="I326" s="244"/>
      <c r="J326" s="239"/>
      <c r="K326" s="239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162</v>
      </c>
      <c r="AU326" s="249" t="s">
        <v>88</v>
      </c>
      <c r="AV326" s="13" t="s">
        <v>88</v>
      </c>
      <c r="AW326" s="13" t="s">
        <v>33</v>
      </c>
      <c r="AX326" s="13" t="s">
        <v>78</v>
      </c>
      <c r="AY326" s="249" t="s">
        <v>153</v>
      </c>
    </row>
    <row r="327" s="2" customFormat="1" ht="24.15" customHeight="1">
      <c r="A327" s="37"/>
      <c r="B327" s="38"/>
      <c r="C327" s="225" t="s">
        <v>523</v>
      </c>
      <c r="D327" s="225" t="s">
        <v>155</v>
      </c>
      <c r="E327" s="226" t="s">
        <v>524</v>
      </c>
      <c r="F327" s="227" t="s">
        <v>525</v>
      </c>
      <c r="G327" s="228" t="s">
        <v>158</v>
      </c>
      <c r="H327" s="229">
        <v>1694.491</v>
      </c>
      <c r="I327" s="230"/>
      <c r="J327" s="231">
        <f>ROUND(I327*H327,0)</f>
        <v>0</v>
      </c>
      <c r="K327" s="227" t="s">
        <v>159</v>
      </c>
      <c r="L327" s="43"/>
      <c r="M327" s="232" t="s">
        <v>1</v>
      </c>
      <c r="N327" s="233" t="s">
        <v>44</v>
      </c>
      <c r="O327" s="90"/>
      <c r="P327" s="234">
        <f>O327*H327</f>
        <v>0</v>
      </c>
      <c r="Q327" s="234">
        <v>0.0033</v>
      </c>
      <c r="R327" s="234">
        <f>Q327*H327</f>
        <v>5.5918203000000002</v>
      </c>
      <c r="S327" s="234">
        <v>0</v>
      </c>
      <c r="T327" s="23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6" t="s">
        <v>160</v>
      </c>
      <c r="AT327" s="236" t="s">
        <v>155</v>
      </c>
      <c r="AU327" s="236" t="s">
        <v>88</v>
      </c>
      <c r="AY327" s="16" t="s">
        <v>153</v>
      </c>
      <c r="BE327" s="237">
        <f>IF(N327="základní",J327,0)</f>
        <v>0</v>
      </c>
      <c r="BF327" s="237">
        <f>IF(N327="snížená",J327,0)</f>
        <v>0</v>
      </c>
      <c r="BG327" s="237">
        <f>IF(N327="zákl. přenesená",J327,0)</f>
        <v>0</v>
      </c>
      <c r="BH327" s="237">
        <f>IF(N327="sníž. přenesená",J327,0)</f>
        <v>0</v>
      </c>
      <c r="BI327" s="237">
        <f>IF(N327="nulová",J327,0)</f>
        <v>0</v>
      </c>
      <c r="BJ327" s="16" t="s">
        <v>88</v>
      </c>
      <c r="BK327" s="237">
        <f>ROUND(I327*H327,0)</f>
        <v>0</v>
      </c>
      <c r="BL327" s="16" t="s">
        <v>160</v>
      </c>
      <c r="BM327" s="236" t="s">
        <v>2008</v>
      </c>
    </row>
    <row r="328" s="13" customFormat="1">
      <c r="A328" s="13"/>
      <c r="B328" s="238"/>
      <c r="C328" s="239"/>
      <c r="D328" s="240" t="s">
        <v>162</v>
      </c>
      <c r="E328" s="241" t="s">
        <v>1</v>
      </c>
      <c r="F328" s="242" t="s">
        <v>1455</v>
      </c>
      <c r="G328" s="239"/>
      <c r="H328" s="243">
        <v>1.8740000000000001</v>
      </c>
      <c r="I328" s="244"/>
      <c r="J328" s="239"/>
      <c r="K328" s="239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162</v>
      </c>
      <c r="AU328" s="249" t="s">
        <v>88</v>
      </c>
      <c r="AV328" s="13" t="s">
        <v>88</v>
      </c>
      <c r="AW328" s="13" t="s">
        <v>33</v>
      </c>
      <c r="AX328" s="13" t="s">
        <v>78</v>
      </c>
      <c r="AY328" s="249" t="s">
        <v>153</v>
      </c>
    </row>
    <row r="329" s="13" customFormat="1">
      <c r="A329" s="13"/>
      <c r="B329" s="238"/>
      <c r="C329" s="239"/>
      <c r="D329" s="240" t="s">
        <v>162</v>
      </c>
      <c r="E329" s="241" t="s">
        <v>1</v>
      </c>
      <c r="F329" s="242" t="s">
        <v>1940</v>
      </c>
      <c r="G329" s="239"/>
      <c r="H329" s="243">
        <v>1500.7919999999999</v>
      </c>
      <c r="I329" s="244"/>
      <c r="J329" s="239"/>
      <c r="K329" s="239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162</v>
      </c>
      <c r="AU329" s="249" t="s">
        <v>88</v>
      </c>
      <c r="AV329" s="13" t="s">
        <v>88</v>
      </c>
      <c r="AW329" s="13" t="s">
        <v>33</v>
      </c>
      <c r="AX329" s="13" t="s">
        <v>78</v>
      </c>
      <c r="AY329" s="249" t="s">
        <v>153</v>
      </c>
    </row>
    <row r="330" s="13" customFormat="1">
      <c r="A330" s="13"/>
      <c r="B330" s="238"/>
      <c r="C330" s="239"/>
      <c r="D330" s="240" t="s">
        <v>162</v>
      </c>
      <c r="E330" s="241" t="s">
        <v>1</v>
      </c>
      <c r="F330" s="242" t="s">
        <v>1463</v>
      </c>
      <c r="G330" s="239"/>
      <c r="H330" s="243">
        <v>191.82499999999999</v>
      </c>
      <c r="I330" s="244"/>
      <c r="J330" s="239"/>
      <c r="K330" s="239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162</v>
      </c>
      <c r="AU330" s="249" t="s">
        <v>88</v>
      </c>
      <c r="AV330" s="13" t="s">
        <v>88</v>
      </c>
      <c r="AW330" s="13" t="s">
        <v>33</v>
      </c>
      <c r="AX330" s="13" t="s">
        <v>78</v>
      </c>
      <c r="AY330" s="249" t="s">
        <v>153</v>
      </c>
    </row>
    <row r="331" s="2" customFormat="1" ht="21.75" customHeight="1">
      <c r="A331" s="37"/>
      <c r="B331" s="38"/>
      <c r="C331" s="225" t="s">
        <v>527</v>
      </c>
      <c r="D331" s="225" t="s">
        <v>155</v>
      </c>
      <c r="E331" s="226" t="s">
        <v>548</v>
      </c>
      <c r="F331" s="227" t="s">
        <v>549</v>
      </c>
      <c r="G331" s="228" t="s">
        <v>158</v>
      </c>
      <c r="H331" s="229">
        <v>185.952</v>
      </c>
      <c r="I331" s="230"/>
      <c r="J331" s="231">
        <f>ROUND(I331*H331,0)</f>
        <v>0</v>
      </c>
      <c r="K331" s="227" t="s">
        <v>1</v>
      </c>
      <c r="L331" s="43"/>
      <c r="M331" s="232" t="s">
        <v>1</v>
      </c>
      <c r="N331" s="233" t="s">
        <v>44</v>
      </c>
      <c r="O331" s="90"/>
      <c r="P331" s="234">
        <f>O331*H331</f>
        <v>0</v>
      </c>
      <c r="Q331" s="234">
        <v>0</v>
      </c>
      <c r="R331" s="234">
        <f>Q331*H331</f>
        <v>0</v>
      </c>
      <c r="S331" s="234">
        <v>0</v>
      </c>
      <c r="T331" s="23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6" t="s">
        <v>160</v>
      </c>
      <c r="AT331" s="236" t="s">
        <v>155</v>
      </c>
      <c r="AU331" s="236" t="s">
        <v>88</v>
      </c>
      <c r="AY331" s="16" t="s">
        <v>153</v>
      </c>
      <c r="BE331" s="237">
        <f>IF(N331="základní",J331,0)</f>
        <v>0</v>
      </c>
      <c r="BF331" s="237">
        <f>IF(N331="snížená",J331,0)</f>
        <v>0</v>
      </c>
      <c r="BG331" s="237">
        <f>IF(N331="zákl. přenesená",J331,0)</f>
        <v>0</v>
      </c>
      <c r="BH331" s="237">
        <f>IF(N331="sníž. přenesená",J331,0)</f>
        <v>0</v>
      </c>
      <c r="BI331" s="237">
        <f>IF(N331="nulová",J331,0)</f>
        <v>0</v>
      </c>
      <c r="BJ331" s="16" t="s">
        <v>88</v>
      </c>
      <c r="BK331" s="237">
        <f>ROUND(I331*H331,0)</f>
        <v>0</v>
      </c>
      <c r="BL331" s="16" t="s">
        <v>160</v>
      </c>
      <c r="BM331" s="236" t="s">
        <v>2009</v>
      </c>
    </row>
    <row r="332" s="13" customFormat="1">
      <c r="A332" s="13"/>
      <c r="B332" s="238"/>
      <c r="C332" s="239"/>
      <c r="D332" s="240" t="s">
        <v>162</v>
      </c>
      <c r="E332" s="241" t="s">
        <v>1</v>
      </c>
      <c r="F332" s="242" t="s">
        <v>1942</v>
      </c>
      <c r="G332" s="239"/>
      <c r="H332" s="243">
        <v>185.952</v>
      </c>
      <c r="I332" s="244"/>
      <c r="J332" s="239"/>
      <c r="K332" s="239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162</v>
      </c>
      <c r="AU332" s="249" t="s">
        <v>88</v>
      </c>
      <c r="AV332" s="13" t="s">
        <v>88</v>
      </c>
      <c r="AW332" s="13" t="s">
        <v>33</v>
      </c>
      <c r="AX332" s="13" t="s">
        <v>78</v>
      </c>
      <c r="AY332" s="249" t="s">
        <v>153</v>
      </c>
    </row>
    <row r="333" s="2" customFormat="1" ht="24.15" customHeight="1">
      <c r="A333" s="37"/>
      <c r="B333" s="38"/>
      <c r="C333" s="225" t="s">
        <v>534</v>
      </c>
      <c r="D333" s="225" t="s">
        <v>155</v>
      </c>
      <c r="E333" s="226" t="s">
        <v>528</v>
      </c>
      <c r="F333" s="227" t="s">
        <v>529</v>
      </c>
      <c r="G333" s="228" t="s">
        <v>352</v>
      </c>
      <c r="H333" s="229">
        <v>971.5</v>
      </c>
      <c r="I333" s="230"/>
      <c r="J333" s="231">
        <f>ROUND(I333*H333,0)</f>
        <v>0</v>
      </c>
      <c r="K333" s="227" t="s">
        <v>159</v>
      </c>
      <c r="L333" s="43"/>
      <c r="M333" s="232" t="s">
        <v>1</v>
      </c>
      <c r="N333" s="233" t="s">
        <v>44</v>
      </c>
      <c r="O333" s="90"/>
      <c r="P333" s="234">
        <f>O333*H333</f>
        <v>0</v>
      </c>
      <c r="Q333" s="234">
        <v>0.00071000000000000002</v>
      </c>
      <c r="R333" s="234">
        <f>Q333*H333</f>
        <v>0.68976500000000007</v>
      </c>
      <c r="S333" s="234">
        <v>0</v>
      </c>
      <c r="T333" s="23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6" t="s">
        <v>160</v>
      </c>
      <c r="AT333" s="236" t="s">
        <v>155</v>
      </c>
      <c r="AU333" s="236" t="s">
        <v>88</v>
      </c>
      <c r="AY333" s="16" t="s">
        <v>153</v>
      </c>
      <c r="BE333" s="237">
        <f>IF(N333="základní",J333,0)</f>
        <v>0</v>
      </c>
      <c r="BF333" s="237">
        <f>IF(N333="snížená",J333,0)</f>
        <v>0</v>
      </c>
      <c r="BG333" s="237">
        <f>IF(N333="zákl. přenesená",J333,0)</f>
        <v>0</v>
      </c>
      <c r="BH333" s="237">
        <f>IF(N333="sníž. přenesená",J333,0)</f>
        <v>0</v>
      </c>
      <c r="BI333" s="237">
        <f>IF(N333="nulová",J333,0)</f>
        <v>0</v>
      </c>
      <c r="BJ333" s="16" t="s">
        <v>88</v>
      </c>
      <c r="BK333" s="237">
        <f>ROUND(I333*H333,0)</f>
        <v>0</v>
      </c>
      <c r="BL333" s="16" t="s">
        <v>160</v>
      </c>
      <c r="BM333" s="236" t="s">
        <v>2010</v>
      </c>
    </row>
    <row r="334" s="14" customFormat="1">
      <c r="A334" s="14"/>
      <c r="B334" s="260"/>
      <c r="C334" s="261"/>
      <c r="D334" s="240" t="s">
        <v>162</v>
      </c>
      <c r="E334" s="262" t="s">
        <v>1</v>
      </c>
      <c r="F334" s="263" t="s">
        <v>531</v>
      </c>
      <c r="G334" s="261"/>
      <c r="H334" s="262" t="s">
        <v>1</v>
      </c>
      <c r="I334" s="264"/>
      <c r="J334" s="261"/>
      <c r="K334" s="261"/>
      <c r="L334" s="265"/>
      <c r="M334" s="266"/>
      <c r="N334" s="267"/>
      <c r="O334" s="267"/>
      <c r="P334" s="267"/>
      <c r="Q334" s="267"/>
      <c r="R334" s="267"/>
      <c r="S334" s="267"/>
      <c r="T334" s="26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9" t="s">
        <v>162</v>
      </c>
      <c r="AU334" s="269" t="s">
        <v>88</v>
      </c>
      <c r="AV334" s="14" t="s">
        <v>8</v>
      </c>
      <c r="AW334" s="14" t="s">
        <v>33</v>
      </c>
      <c r="AX334" s="14" t="s">
        <v>78</v>
      </c>
      <c r="AY334" s="269" t="s">
        <v>153</v>
      </c>
    </row>
    <row r="335" s="13" customFormat="1">
      <c r="A335" s="13"/>
      <c r="B335" s="238"/>
      <c r="C335" s="239"/>
      <c r="D335" s="240" t="s">
        <v>162</v>
      </c>
      <c r="E335" s="241" t="s">
        <v>1</v>
      </c>
      <c r="F335" s="242" t="s">
        <v>1574</v>
      </c>
      <c r="G335" s="239"/>
      <c r="H335" s="243">
        <v>392.04000000000002</v>
      </c>
      <c r="I335" s="244"/>
      <c r="J335" s="239"/>
      <c r="K335" s="239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162</v>
      </c>
      <c r="AU335" s="249" t="s">
        <v>88</v>
      </c>
      <c r="AV335" s="13" t="s">
        <v>88</v>
      </c>
      <c r="AW335" s="13" t="s">
        <v>33</v>
      </c>
      <c r="AX335" s="13" t="s">
        <v>78</v>
      </c>
      <c r="AY335" s="249" t="s">
        <v>153</v>
      </c>
    </row>
    <row r="336" s="13" customFormat="1">
      <c r="A336" s="13"/>
      <c r="B336" s="238"/>
      <c r="C336" s="239"/>
      <c r="D336" s="240" t="s">
        <v>162</v>
      </c>
      <c r="E336" s="241" t="s">
        <v>1</v>
      </c>
      <c r="F336" s="242" t="s">
        <v>2011</v>
      </c>
      <c r="G336" s="239"/>
      <c r="H336" s="243">
        <v>579.46000000000004</v>
      </c>
      <c r="I336" s="244"/>
      <c r="J336" s="239"/>
      <c r="K336" s="239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162</v>
      </c>
      <c r="AU336" s="249" t="s">
        <v>88</v>
      </c>
      <c r="AV336" s="13" t="s">
        <v>88</v>
      </c>
      <c r="AW336" s="13" t="s">
        <v>33</v>
      </c>
      <c r="AX336" s="13" t="s">
        <v>78</v>
      </c>
      <c r="AY336" s="249" t="s">
        <v>153</v>
      </c>
    </row>
    <row r="337" s="2" customFormat="1" ht="24.15" customHeight="1">
      <c r="A337" s="37"/>
      <c r="B337" s="38"/>
      <c r="C337" s="225" t="s">
        <v>542</v>
      </c>
      <c r="D337" s="225" t="s">
        <v>155</v>
      </c>
      <c r="E337" s="226" t="s">
        <v>535</v>
      </c>
      <c r="F337" s="227" t="s">
        <v>536</v>
      </c>
      <c r="G337" s="228" t="s">
        <v>158</v>
      </c>
      <c r="H337" s="229">
        <v>504.85399999999998</v>
      </c>
      <c r="I337" s="230"/>
      <c r="J337" s="231">
        <f>ROUND(I337*H337,0)</f>
        <v>0</v>
      </c>
      <c r="K337" s="227" t="s">
        <v>159</v>
      </c>
      <c r="L337" s="43"/>
      <c r="M337" s="232" t="s">
        <v>1</v>
      </c>
      <c r="N337" s="233" t="s">
        <v>44</v>
      </c>
      <c r="O337" s="90"/>
      <c r="P337" s="234">
        <f>O337*H337</f>
        <v>0</v>
      </c>
      <c r="Q337" s="234">
        <v>0</v>
      </c>
      <c r="R337" s="234">
        <f>Q337*H337</f>
        <v>0</v>
      </c>
      <c r="S337" s="234">
        <v>0</v>
      </c>
      <c r="T337" s="23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6" t="s">
        <v>160</v>
      </c>
      <c r="AT337" s="236" t="s">
        <v>155</v>
      </c>
      <c r="AU337" s="236" t="s">
        <v>88</v>
      </c>
      <c r="AY337" s="16" t="s">
        <v>153</v>
      </c>
      <c r="BE337" s="237">
        <f>IF(N337="základní",J337,0)</f>
        <v>0</v>
      </c>
      <c r="BF337" s="237">
        <f>IF(N337="snížená",J337,0)</f>
        <v>0</v>
      </c>
      <c r="BG337" s="237">
        <f>IF(N337="zákl. přenesená",J337,0)</f>
        <v>0</v>
      </c>
      <c r="BH337" s="237">
        <f>IF(N337="sníž. přenesená",J337,0)</f>
        <v>0</v>
      </c>
      <c r="BI337" s="237">
        <f>IF(N337="nulová",J337,0)</f>
        <v>0</v>
      </c>
      <c r="BJ337" s="16" t="s">
        <v>88</v>
      </c>
      <c r="BK337" s="237">
        <f>ROUND(I337*H337,0)</f>
        <v>0</v>
      </c>
      <c r="BL337" s="16" t="s">
        <v>160</v>
      </c>
      <c r="BM337" s="236" t="s">
        <v>2012</v>
      </c>
    </row>
    <row r="338" s="13" customFormat="1">
      <c r="A338" s="13"/>
      <c r="B338" s="238"/>
      <c r="C338" s="239"/>
      <c r="D338" s="240" t="s">
        <v>162</v>
      </c>
      <c r="E338" s="241" t="s">
        <v>1</v>
      </c>
      <c r="F338" s="242" t="s">
        <v>1577</v>
      </c>
      <c r="G338" s="239"/>
      <c r="H338" s="243">
        <v>26.52</v>
      </c>
      <c r="I338" s="244"/>
      <c r="J338" s="239"/>
      <c r="K338" s="239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162</v>
      </c>
      <c r="AU338" s="249" t="s">
        <v>88</v>
      </c>
      <c r="AV338" s="13" t="s">
        <v>88</v>
      </c>
      <c r="AW338" s="13" t="s">
        <v>33</v>
      </c>
      <c r="AX338" s="13" t="s">
        <v>78</v>
      </c>
      <c r="AY338" s="249" t="s">
        <v>153</v>
      </c>
    </row>
    <row r="339" s="13" customFormat="1">
      <c r="A339" s="13"/>
      <c r="B339" s="238"/>
      <c r="C339" s="239"/>
      <c r="D339" s="240" t="s">
        <v>162</v>
      </c>
      <c r="E339" s="241" t="s">
        <v>1</v>
      </c>
      <c r="F339" s="242" t="s">
        <v>1578</v>
      </c>
      <c r="G339" s="239"/>
      <c r="H339" s="243">
        <v>299.51999999999998</v>
      </c>
      <c r="I339" s="244"/>
      <c r="J339" s="239"/>
      <c r="K339" s="239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162</v>
      </c>
      <c r="AU339" s="249" t="s">
        <v>88</v>
      </c>
      <c r="AV339" s="13" t="s">
        <v>88</v>
      </c>
      <c r="AW339" s="13" t="s">
        <v>33</v>
      </c>
      <c r="AX339" s="13" t="s">
        <v>78</v>
      </c>
      <c r="AY339" s="249" t="s">
        <v>153</v>
      </c>
    </row>
    <row r="340" s="13" customFormat="1">
      <c r="A340" s="13"/>
      <c r="B340" s="238"/>
      <c r="C340" s="239"/>
      <c r="D340" s="240" t="s">
        <v>162</v>
      </c>
      <c r="E340" s="241" t="s">
        <v>1</v>
      </c>
      <c r="F340" s="242" t="s">
        <v>1579</v>
      </c>
      <c r="G340" s="239"/>
      <c r="H340" s="243">
        <v>171.01400000000001</v>
      </c>
      <c r="I340" s="244"/>
      <c r="J340" s="239"/>
      <c r="K340" s="239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162</v>
      </c>
      <c r="AU340" s="249" t="s">
        <v>88</v>
      </c>
      <c r="AV340" s="13" t="s">
        <v>88</v>
      </c>
      <c r="AW340" s="13" t="s">
        <v>33</v>
      </c>
      <c r="AX340" s="13" t="s">
        <v>78</v>
      </c>
      <c r="AY340" s="249" t="s">
        <v>153</v>
      </c>
    </row>
    <row r="341" s="13" customFormat="1">
      <c r="A341" s="13"/>
      <c r="B341" s="238"/>
      <c r="C341" s="239"/>
      <c r="D341" s="240" t="s">
        <v>162</v>
      </c>
      <c r="E341" s="241" t="s">
        <v>1</v>
      </c>
      <c r="F341" s="242" t="s">
        <v>541</v>
      </c>
      <c r="G341" s="239"/>
      <c r="H341" s="243">
        <v>7.7999999999999998</v>
      </c>
      <c r="I341" s="244"/>
      <c r="J341" s="239"/>
      <c r="K341" s="239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162</v>
      </c>
      <c r="AU341" s="249" t="s">
        <v>88</v>
      </c>
      <c r="AV341" s="13" t="s">
        <v>88</v>
      </c>
      <c r="AW341" s="13" t="s">
        <v>33</v>
      </c>
      <c r="AX341" s="13" t="s">
        <v>78</v>
      </c>
      <c r="AY341" s="249" t="s">
        <v>153</v>
      </c>
    </row>
    <row r="342" s="2" customFormat="1" ht="16.5" customHeight="1">
      <c r="A342" s="37"/>
      <c r="B342" s="38"/>
      <c r="C342" s="225" t="s">
        <v>547</v>
      </c>
      <c r="D342" s="225" t="s">
        <v>155</v>
      </c>
      <c r="E342" s="226" t="s">
        <v>543</v>
      </c>
      <c r="F342" s="227" t="s">
        <v>544</v>
      </c>
      <c r="G342" s="228" t="s">
        <v>158</v>
      </c>
      <c r="H342" s="229">
        <v>2012.0160000000001</v>
      </c>
      <c r="I342" s="230"/>
      <c r="J342" s="231">
        <f>ROUND(I342*H342,0)</f>
        <v>0</v>
      </c>
      <c r="K342" s="227" t="s">
        <v>159</v>
      </c>
      <c r="L342" s="43"/>
      <c r="M342" s="232" t="s">
        <v>1</v>
      </c>
      <c r="N342" s="233" t="s">
        <v>44</v>
      </c>
      <c r="O342" s="90"/>
      <c r="P342" s="234">
        <f>O342*H342</f>
        <v>0</v>
      </c>
      <c r="Q342" s="234">
        <v>0</v>
      </c>
      <c r="R342" s="234">
        <f>Q342*H342</f>
        <v>0</v>
      </c>
      <c r="S342" s="234">
        <v>0</v>
      </c>
      <c r="T342" s="23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6" t="s">
        <v>160</v>
      </c>
      <c r="AT342" s="236" t="s">
        <v>155</v>
      </c>
      <c r="AU342" s="236" t="s">
        <v>88</v>
      </c>
      <c r="AY342" s="16" t="s">
        <v>153</v>
      </c>
      <c r="BE342" s="237">
        <f>IF(N342="základní",J342,0)</f>
        <v>0</v>
      </c>
      <c r="BF342" s="237">
        <f>IF(N342="snížená",J342,0)</f>
        <v>0</v>
      </c>
      <c r="BG342" s="237">
        <f>IF(N342="zákl. přenesená",J342,0)</f>
        <v>0</v>
      </c>
      <c r="BH342" s="237">
        <f>IF(N342="sníž. přenesená",J342,0)</f>
        <v>0</v>
      </c>
      <c r="BI342" s="237">
        <f>IF(N342="nulová",J342,0)</f>
        <v>0</v>
      </c>
      <c r="BJ342" s="16" t="s">
        <v>88</v>
      </c>
      <c r="BK342" s="237">
        <f>ROUND(I342*H342,0)</f>
        <v>0</v>
      </c>
      <c r="BL342" s="16" t="s">
        <v>160</v>
      </c>
      <c r="BM342" s="236" t="s">
        <v>2013</v>
      </c>
    </row>
    <row r="343" s="13" customFormat="1">
      <c r="A343" s="13"/>
      <c r="B343" s="238"/>
      <c r="C343" s="239"/>
      <c r="D343" s="240" t="s">
        <v>162</v>
      </c>
      <c r="E343" s="241" t="s">
        <v>1</v>
      </c>
      <c r="F343" s="242" t="s">
        <v>2014</v>
      </c>
      <c r="G343" s="239"/>
      <c r="H343" s="243">
        <v>2012.0160000000001</v>
      </c>
      <c r="I343" s="244"/>
      <c r="J343" s="239"/>
      <c r="K343" s="239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162</v>
      </c>
      <c r="AU343" s="249" t="s">
        <v>88</v>
      </c>
      <c r="AV343" s="13" t="s">
        <v>88</v>
      </c>
      <c r="AW343" s="13" t="s">
        <v>33</v>
      </c>
      <c r="AX343" s="13" t="s">
        <v>78</v>
      </c>
      <c r="AY343" s="249" t="s">
        <v>153</v>
      </c>
    </row>
    <row r="344" s="12" customFormat="1" ht="22.8" customHeight="1">
      <c r="A344" s="12"/>
      <c r="B344" s="209"/>
      <c r="C344" s="210"/>
      <c r="D344" s="211" t="s">
        <v>77</v>
      </c>
      <c r="E344" s="223" t="s">
        <v>495</v>
      </c>
      <c r="F344" s="223" t="s">
        <v>551</v>
      </c>
      <c r="G344" s="210"/>
      <c r="H344" s="210"/>
      <c r="I344" s="213"/>
      <c r="J344" s="224">
        <f>BK344</f>
        <v>0</v>
      </c>
      <c r="K344" s="210"/>
      <c r="L344" s="215"/>
      <c r="M344" s="216"/>
      <c r="N344" s="217"/>
      <c r="O344" s="217"/>
      <c r="P344" s="218">
        <f>SUM(P345:P356)</f>
        <v>0</v>
      </c>
      <c r="Q344" s="217"/>
      <c r="R344" s="218">
        <f>SUM(R345:R356)</f>
        <v>40.018412099999999</v>
      </c>
      <c r="S344" s="217"/>
      <c r="T344" s="219">
        <f>SUM(T345:T356)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0" t="s">
        <v>8</v>
      </c>
      <c r="AT344" s="221" t="s">
        <v>77</v>
      </c>
      <c r="AU344" s="221" t="s">
        <v>8</v>
      </c>
      <c r="AY344" s="220" t="s">
        <v>153</v>
      </c>
      <c r="BK344" s="222">
        <f>SUM(BK345:BK356)</f>
        <v>0</v>
      </c>
    </row>
    <row r="345" s="2" customFormat="1" ht="24.15" customHeight="1">
      <c r="A345" s="37"/>
      <c r="B345" s="38"/>
      <c r="C345" s="225" t="s">
        <v>552</v>
      </c>
      <c r="D345" s="225" t="s">
        <v>155</v>
      </c>
      <c r="E345" s="226" t="s">
        <v>553</v>
      </c>
      <c r="F345" s="227" t="s">
        <v>554</v>
      </c>
      <c r="G345" s="228" t="s">
        <v>158</v>
      </c>
      <c r="H345" s="229">
        <v>163.72800000000001</v>
      </c>
      <c r="I345" s="230"/>
      <c r="J345" s="231">
        <f>ROUND(I345*H345,0)</f>
        <v>0</v>
      </c>
      <c r="K345" s="227" t="s">
        <v>159</v>
      </c>
      <c r="L345" s="43"/>
      <c r="M345" s="232" t="s">
        <v>1</v>
      </c>
      <c r="N345" s="233" t="s">
        <v>44</v>
      </c>
      <c r="O345" s="90"/>
      <c r="P345" s="234">
        <f>O345*H345</f>
        <v>0</v>
      </c>
      <c r="Q345" s="234">
        <v>0.063</v>
      </c>
      <c r="R345" s="234">
        <f>Q345*H345</f>
        <v>10.314864</v>
      </c>
      <c r="S345" s="234">
        <v>0</v>
      </c>
      <c r="T345" s="23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6" t="s">
        <v>160</v>
      </c>
      <c r="AT345" s="236" t="s">
        <v>155</v>
      </c>
      <c r="AU345" s="236" t="s">
        <v>88</v>
      </c>
      <c r="AY345" s="16" t="s">
        <v>153</v>
      </c>
      <c r="BE345" s="237">
        <f>IF(N345="základní",J345,0)</f>
        <v>0</v>
      </c>
      <c r="BF345" s="237">
        <f>IF(N345="snížená",J345,0)</f>
        <v>0</v>
      </c>
      <c r="BG345" s="237">
        <f>IF(N345="zákl. přenesená",J345,0)</f>
        <v>0</v>
      </c>
      <c r="BH345" s="237">
        <f>IF(N345="sníž. přenesená",J345,0)</f>
        <v>0</v>
      </c>
      <c r="BI345" s="237">
        <f>IF(N345="nulová",J345,0)</f>
        <v>0</v>
      </c>
      <c r="BJ345" s="16" t="s">
        <v>88</v>
      </c>
      <c r="BK345" s="237">
        <f>ROUND(I345*H345,0)</f>
        <v>0</v>
      </c>
      <c r="BL345" s="16" t="s">
        <v>160</v>
      </c>
      <c r="BM345" s="236" t="s">
        <v>2015</v>
      </c>
    </row>
    <row r="346" s="13" customFormat="1">
      <c r="A346" s="13"/>
      <c r="B346" s="238"/>
      <c r="C346" s="239"/>
      <c r="D346" s="240" t="s">
        <v>162</v>
      </c>
      <c r="E346" s="241" t="s">
        <v>1</v>
      </c>
      <c r="F346" s="242" t="s">
        <v>2016</v>
      </c>
      <c r="G346" s="239"/>
      <c r="H346" s="243">
        <v>163.72800000000001</v>
      </c>
      <c r="I346" s="244"/>
      <c r="J346" s="239"/>
      <c r="K346" s="239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162</v>
      </c>
      <c r="AU346" s="249" t="s">
        <v>88</v>
      </c>
      <c r="AV346" s="13" t="s">
        <v>88</v>
      </c>
      <c r="AW346" s="13" t="s">
        <v>33</v>
      </c>
      <c r="AX346" s="13" t="s">
        <v>78</v>
      </c>
      <c r="AY346" s="249" t="s">
        <v>153</v>
      </c>
    </row>
    <row r="347" s="2" customFormat="1" ht="24.15" customHeight="1">
      <c r="A347" s="37"/>
      <c r="B347" s="38"/>
      <c r="C347" s="225" t="s">
        <v>557</v>
      </c>
      <c r="D347" s="225" t="s">
        <v>155</v>
      </c>
      <c r="E347" s="226" t="s">
        <v>558</v>
      </c>
      <c r="F347" s="227" t="s">
        <v>559</v>
      </c>
      <c r="G347" s="228" t="s">
        <v>158</v>
      </c>
      <c r="H347" s="229">
        <v>9.8399999999999999</v>
      </c>
      <c r="I347" s="230"/>
      <c r="J347" s="231">
        <f>ROUND(I347*H347,0)</f>
        <v>0</v>
      </c>
      <c r="K347" s="227" t="s">
        <v>159</v>
      </c>
      <c r="L347" s="43"/>
      <c r="M347" s="232" t="s">
        <v>1</v>
      </c>
      <c r="N347" s="233" t="s">
        <v>44</v>
      </c>
      <c r="O347" s="90"/>
      <c r="P347" s="234">
        <f>O347*H347</f>
        <v>0</v>
      </c>
      <c r="Q347" s="234">
        <v>0.084000000000000005</v>
      </c>
      <c r="R347" s="234">
        <f>Q347*H347</f>
        <v>0.82656000000000007</v>
      </c>
      <c r="S347" s="234">
        <v>0</v>
      </c>
      <c r="T347" s="23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6" t="s">
        <v>160</v>
      </c>
      <c r="AT347" s="236" t="s">
        <v>155</v>
      </c>
      <c r="AU347" s="236" t="s">
        <v>88</v>
      </c>
      <c r="AY347" s="16" t="s">
        <v>153</v>
      </c>
      <c r="BE347" s="237">
        <f>IF(N347="základní",J347,0)</f>
        <v>0</v>
      </c>
      <c r="BF347" s="237">
        <f>IF(N347="snížená",J347,0)</f>
        <v>0</v>
      </c>
      <c r="BG347" s="237">
        <f>IF(N347="zákl. přenesená",J347,0)</f>
        <v>0</v>
      </c>
      <c r="BH347" s="237">
        <f>IF(N347="sníž. přenesená",J347,0)</f>
        <v>0</v>
      </c>
      <c r="BI347" s="237">
        <f>IF(N347="nulová",J347,0)</f>
        <v>0</v>
      </c>
      <c r="BJ347" s="16" t="s">
        <v>88</v>
      </c>
      <c r="BK347" s="237">
        <f>ROUND(I347*H347,0)</f>
        <v>0</v>
      </c>
      <c r="BL347" s="16" t="s">
        <v>160</v>
      </c>
      <c r="BM347" s="236" t="s">
        <v>2017</v>
      </c>
    </row>
    <row r="348" s="13" customFormat="1">
      <c r="A348" s="13"/>
      <c r="B348" s="238"/>
      <c r="C348" s="239"/>
      <c r="D348" s="240" t="s">
        <v>162</v>
      </c>
      <c r="E348" s="241" t="s">
        <v>1</v>
      </c>
      <c r="F348" s="242" t="s">
        <v>1585</v>
      </c>
      <c r="G348" s="239"/>
      <c r="H348" s="243">
        <v>9.8399999999999999</v>
      </c>
      <c r="I348" s="244"/>
      <c r="J348" s="239"/>
      <c r="K348" s="239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162</v>
      </c>
      <c r="AU348" s="249" t="s">
        <v>88</v>
      </c>
      <c r="AV348" s="13" t="s">
        <v>88</v>
      </c>
      <c r="AW348" s="13" t="s">
        <v>33</v>
      </c>
      <c r="AX348" s="13" t="s">
        <v>78</v>
      </c>
      <c r="AY348" s="249" t="s">
        <v>153</v>
      </c>
    </row>
    <row r="349" s="2" customFormat="1" ht="24.15" customHeight="1">
      <c r="A349" s="37"/>
      <c r="B349" s="38"/>
      <c r="C349" s="225" t="s">
        <v>562</v>
      </c>
      <c r="D349" s="225" t="s">
        <v>155</v>
      </c>
      <c r="E349" s="226" t="s">
        <v>572</v>
      </c>
      <c r="F349" s="227" t="s">
        <v>573</v>
      </c>
      <c r="G349" s="228" t="s">
        <v>158</v>
      </c>
      <c r="H349" s="229">
        <v>163.72800000000001</v>
      </c>
      <c r="I349" s="230"/>
      <c r="J349" s="231">
        <f>ROUND(I349*H349,0)</f>
        <v>0</v>
      </c>
      <c r="K349" s="227" t="s">
        <v>1</v>
      </c>
      <c r="L349" s="43"/>
      <c r="M349" s="232" t="s">
        <v>1</v>
      </c>
      <c r="N349" s="233" t="s">
        <v>44</v>
      </c>
      <c r="O349" s="90"/>
      <c r="P349" s="234">
        <f>O349*H349</f>
        <v>0</v>
      </c>
      <c r="Q349" s="234">
        <v>0</v>
      </c>
      <c r="R349" s="234">
        <f>Q349*H349</f>
        <v>0</v>
      </c>
      <c r="S349" s="234">
        <v>0</v>
      </c>
      <c r="T349" s="23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6" t="s">
        <v>160</v>
      </c>
      <c r="AT349" s="236" t="s">
        <v>155</v>
      </c>
      <c r="AU349" s="236" t="s">
        <v>88</v>
      </c>
      <c r="AY349" s="16" t="s">
        <v>153</v>
      </c>
      <c r="BE349" s="237">
        <f>IF(N349="základní",J349,0)</f>
        <v>0</v>
      </c>
      <c r="BF349" s="237">
        <f>IF(N349="snížená",J349,0)</f>
        <v>0</v>
      </c>
      <c r="BG349" s="237">
        <f>IF(N349="zákl. přenesená",J349,0)</f>
        <v>0</v>
      </c>
      <c r="BH349" s="237">
        <f>IF(N349="sníž. přenesená",J349,0)</f>
        <v>0</v>
      </c>
      <c r="BI349" s="237">
        <f>IF(N349="nulová",J349,0)</f>
        <v>0</v>
      </c>
      <c r="BJ349" s="16" t="s">
        <v>88</v>
      </c>
      <c r="BK349" s="237">
        <f>ROUND(I349*H349,0)</f>
        <v>0</v>
      </c>
      <c r="BL349" s="16" t="s">
        <v>160</v>
      </c>
      <c r="BM349" s="236" t="s">
        <v>2018</v>
      </c>
    </row>
    <row r="350" s="13" customFormat="1">
      <c r="A350" s="13"/>
      <c r="B350" s="238"/>
      <c r="C350" s="239"/>
      <c r="D350" s="240" t="s">
        <v>162</v>
      </c>
      <c r="E350" s="241" t="s">
        <v>1</v>
      </c>
      <c r="F350" s="242" t="s">
        <v>2016</v>
      </c>
      <c r="G350" s="239"/>
      <c r="H350" s="243">
        <v>163.72800000000001</v>
      </c>
      <c r="I350" s="244"/>
      <c r="J350" s="239"/>
      <c r="K350" s="239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162</v>
      </c>
      <c r="AU350" s="249" t="s">
        <v>88</v>
      </c>
      <c r="AV350" s="13" t="s">
        <v>88</v>
      </c>
      <c r="AW350" s="13" t="s">
        <v>33</v>
      </c>
      <c r="AX350" s="13" t="s">
        <v>78</v>
      </c>
      <c r="AY350" s="249" t="s">
        <v>153</v>
      </c>
    </row>
    <row r="351" s="2" customFormat="1" ht="37.8" customHeight="1">
      <c r="A351" s="37"/>
      <c r="B351" s="38"/>
      <c r="C351" s="225" t="s">
        <v>566</v>
      </c>
      <c r="D351" s="225" t="s">
        <v>155</v>
      </c>
      <c r="E351" s="226" t="s">
        <v>576</v>
      </c>
      <c r="F351" s="227" t="s">
        <v>577</v>
      </c>
      <c r="G351" s="228" t="s">
        <v>158</v>
      </c>
      <c r="H351" s="229">
        <v>163.72800000000001</v>
      </c>
      <c r="I351" s="230"/>
      <c r="J351" s="231">
        <f>ROUND(I351*H351,0)</f>
        <v>0</v>
      </c>
      <c r="K351" s="227" t="s">
        <v>1</v>
      </c>
      <c r="L351" s="43"/>
      <c r="M351" s="232" t="s">
        <v>1</v>
      </c>
      <c r="N351" s="233" t="s">
        <v>44</v>
      </c>
      <c r="O351" s="90"/>
      <c r="P351" s="234">
        <f>O351*H351</f>
        <v>0</v>
      </c>
      <c r="Q351" s="234">
        <v>0</v>
      </c>
      <c r="R351" s="234">
        <f>Q351*H351</f>
        <v>0</v>
      </c>
      <c r="S351" s="234">
        <v>0</v>
      </c>
      <c r="T351" s="235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6" t="s">
        <v>160</v>
      </c>
      <c r="AT351" s="236" t="s">
        <v>155</v>
      </c>
      <c r="AU351" s="236" t="s">
        <v>88</v>
      </c>
      <c r="AY351" s="16" t="s">
        <v>153</v>
      </c>
      <c r="BE351" s="237">
        <f>IF(N351="základní",J351,0)</f>
        <v>0</v>
      </c>
      <c r="BF351" s="237">
        <f>IF(N351="snížená",J351,0)</f>
        <v>0</v>
      </c>
      <c r="BG351" s="237">
        <f>IF(N351="zákl. přenesená",J351,0)</f>
        <v>0</v>
      </c>
      <c r="BH351" s="237">
        <f>IF(N351="sníž. přenesená",J351,0)</f>
        <v>0</v>
      </c>
      <c r="BI351" s="237">
        <f>IF(N351="nulová",J351,0)</f>
        <v>0</v>
      </c>
      <c r="BJ351" s="16" t="s">
        <v>88</v>
      </c>
      <c r="BK351" s="237">
        <f>ROUND(I351*H351,0)</f>
        <v>0</v>
      </c>
      <c r="BL351" s="16" t="s">
        <v>160</v>
      </c>
      <c r="BM351" s="236" t="s">
        <v>2019</v>
      </c>
    </row>
    <row r="352" s="13" customFormat="1">
      <c r="A352" s="13"/>
      <c r="B352" s="238"/>
      <c r="C352" s="239"/>
      <c r="D352" s="240" t="s">
        <v>162</v>
      </c>
      <c r="E352" s="241" t="s">
        <v>1</v>
      </c>
      <c r="F352" s="242" t="s">
        <v>2016</v>
      </c>
      <c r="G352" s="239"/>
      <c r="H352" s="243">
        <v>163.72800000000001</v>
      </c>
      <c r="I352" s="244"/>
      <c r="J352" s="239"/>
      <c r="K352" s="239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162</v>
      </c>
      <c r="AU352" s="249" t="s">
        <v>88</v>
      </c>
      <c r="AV352" s="13" t="s">
        <v>88</v>
      </c>
      <c r="AW352" s="13" t="s">
        <v>33</v>
      </c>
      <c r="AX352" s="13" t="s">
        <v>78</v>
      </c>
      <c r="AY352" s="249" t="s">
        <v>153</v>
      </c>
    </row>
    <row r="353" s="2" customFormat="1" ht="24.15" customHeight="1">
      <c r="A353" s="37"/>
      <c r="B353" s="38"/>
      <c r="C353" s="225" t="s">
        <v>571</v>
      </c>
      <c r="D353" s="225" t="s">
        <v>155</v>
      </c>
      <c r="E353" s="226" t="s">
        <v>563</v>
      </c>
      <c r="F353" s="227" t="s">
        <v>564</v>
      </c>
      <c r="G353" s="228" t="s">
        <v>158</v>
      </c>
      <c r="H353" s="229">
        <v>58.505000000000003</v>
      </c>
      <c r="I353" s="230"/>
      <c r="J353" s="231">
        <f>ROUND(I353*H353,0)</f>
        <v>0</v>
      </c>
      <c r="K353" s="227" t="s">
        <v>159</v>
      </c>
      <c r="L353" s="43"/>
      <c r="M353" s="232" t="s">
        <v>1</v>
      </c>
      <c r="N353" s="233" t="s">
        <v>44</v>
      </c>
      <c r="O353" s="90"/>
      <c r="P353" s="234">
        <f>O353*H353</f>
        <v>0</v>
      </c>
      <c r="Q353" s="234">
        <v>0.29311999999999999</v>
      </c>
      <c r="R353" s="234">
        <f>Q353*H353</f>
        <v>17.1489856</v>
      </c>
      <c r="S353" s="234">
        <v>0</v>
      </c>
      <c r="T353" s="23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6" t="s">
        <v>160</v>
      </c>
      <c r="AT353" s="236" t="s">
        <v>155</v>
      </c>
      <c r="AU353" s="236" t="s">
        <v>88</v>
      </c>
      <c r="AY353" s="16" t="s">
        <v>153</v>
      </c>
      <c r="BE353" s="237">
        <f>IF(N353="základní",J353,0)</f>
        <v>0</v>
      </c>
      <c r="BF353" s="237">
        <f>IF(N353="snížená",J353,0)</f>
        <v>0</v>
      </c>
      <c r="BG353" s="237">
        <f>IF(N353="zákl. přenesená",J353,0)</f>
        <v>0</v>
      </c>
      <c r="BH353" s="237">
        <f>IF(N353="sníž. přenesená",J353,0)</f>
        <v>0</v>
      </c>
      <c r="BI353" s="237">
        <f>IF(N353="nulová",J353,0)</f>
        <v>0</v>
      </c>
      <c r="BJ353" s="16" t="s">
        <v>88</v>
      </c>
      <c r="BK353" s="237">
        <f>ROUND(I353*H353,0)</f>
        <v>0</v>
      </c>
      <c r="BL353" s="16" t="s">
        <v>160</v>
      </c>
      <c r="BM353" s="236" t="s">
        <v>2020</v>
      </c>
    </row>
    <row r="354" s="13" customFormat="1">
      <c r="A354" s="13"/>
      <c r="B354" s="238"/>
      <c r="C354" s="239"/>
      <c r="D354" s="240" t="s">
        <v>162</v>
      </c>
      <c r="E354" s="241" t="s">
        <v>1</v>
      </c>
      <c r="F354" s="242" t="s">
        <v>1910</v>
      </c>
      <c r="G354" s="239"/>
      <c r="H354" s="243">
        <v>58.505000000000003</v>
      </c>
      <c r="I354" s="244"/>
      <c r="J354" s="239"/>
      <c r="K354" s="239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162</v>
      </c>
      <c r="AU354" s="249" t="s">
        <v>88</v>
      </c>
      <c r="AV354" s="13" t="s">
        <v>88</v>
      </c>
      <c r="AW354" s="13" t="s">
        <v>33</v>
      </c>
      <c r="AX354" s="13" t="s">
        <v>78</v>
      </c>
      <c r="AY354" s="249" t="s">
        <v>153</v>
      </c>
    </row>
    <row r="355" s="2" customFormat="1" ht="24.15" customHeight="1">
      <c r="A355" s="37"/>
      <c r="B355" s="38"/>
      <c r="C355" s="225" t="s">
        <v>575</v>
      </c>
      <c r="D355" s="225" t="s">
        <v>155</v>
      </c>
      <c r="E355" s="226" t="s">
        <v>567</v>
      </c>
      <c r="F355" s="227" t="s">
        <v>568</v>
      </c>
      <c r="G355" s="228" t="s">
        <v>352</v>
      </c>
      <c r="H355" s="229">
        <v>90.950000000000003</v>
      </c>
      <c r="I355" s="230"/>
      <c r="J355" s="231">
        <f>ROUND(I355*H355,0)</f>
        <v>0</v>
      </c>
      <c r="K355" s="227" t="s">
        <v>159</v>
      </c>
      <c r="L355" s="43"/>
      <c r="M355" s="232" t="s">
        <v>1</v>
      </c>
      <c r="N355" s="233" t="s">
        <v>44</v>
      </c>
      <c r="O355" s="90"/>
      <c r="P355" s="234">
        <f>O355*H355</f>
        <v>0</v>
      </c>
      <c r="Q355" s="234">
        <v>0.12895000000000001</v>
      </c>
      <c r="R355" s="234">
        <f>Q355*H355</f>
        <v>11.728002500000001</v>
      </c>
      <c r="S355" s="234">
        <v>0</v>
      </c>
      <c r="T355" s="23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6" t="s">
        <v>160</v>
      </c>
      <c r="AT355" s="236" t="s">
        <v>155</v>
      </c>
      <c r="AU355" s="236" t="s">
        <v>88</v>
      </c>
      <c r="AY355" s="16" t="s">
        <v>153</v>
      </c>
      <c r="BE355" s="237">
        <f>IF(N355="základní",J355,0)</f>
        <v>0</v>
      </c>
      <c r="BF355" s="237">
        <f>IF(N355="snížená",J355,0)</f>
        <v>0</v>
      </c>
      <c r="BG355" s="237">
        <f>IF(N355="zákl. přenesená",J355,0)</f>
        <v>0</v>
      </c>
      <c r="BH355" s="237">
        <f>IF(N355="sníž. přenesená",J355,0)</f>
        <v>0</v>
      </c>
      <c r="BI355" s="237">
        <f>IF(N355="nulová",J355,0)</f>
        <v>0</v>
      </c>
      <c r="BJ355" s="16" t="s">
        <v>88</v>
      </c>
      <c r="BK355" s="237">
        <f>ROUND(I355*H355,0)</f>
        <v>0</v>
      </c>
      <c r="BL355" s="16" t="s">
        <v>160</v>
      </c>
      <c r="BM355" s="236" t="s">
        <v>2021</v>
      </c>
    </row>
    <row r="356" s="13" customFormat="1">
      <c r="A356" s="13"/>
      <c r="B356" s="238"/>
      <c r="C356" s="239"/>
      <c r="D356" s="240" t="s">
        <v>162</v>
      </c>
      <c r="E356" s="241" t="s">
        <v>1</v>
      </c>
      <c r="F356" s="242" t="s">
        <v>2022</v>
      </c>
      <c r="G356" s="239"/>
      <c r="H356" s="243">
        <v>90.950000000000003</v>
      </c>
      <c r="I356" s="244"/>
      <c r="J356" s="239"/>
      <c r="K356" s="239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162</v>
      </c>
      <c r="AU356" s="249" t="s">
        <v>88</v>
      </c>
      <c r="AV356" s="13" t="s">
        <v>88</v>
      </c>
      <c r="AW356" s="13" t="s">
        <v>33</v>
      </c>
      <c r="AX356" s="13" t="s">
        <v>78</v>
      </c>
      <c r="AY356" s="249" t="s">
        <v>153</v>
      </c>
    </row>
    <row r="357" s="12" customFormat="1" ht="22.8" customHeight="1">
      <c r="A357" s="12"/>
      <c r="B357" s="209"/>
      <c r="C357" s="210"/>
      <c r="D357" s="211" t="s">
        <v>77</v>
      </c>
      <c r="E357" s="223" t="s">
        <v>500</v>
      </c>
      <c r="F357" s="223" t="s">
        <v>579</v>
      </c>
      <c r="G357" s="210"/>
      <c r="H357" s="210"/>
      <c r="I357" s="213"/>
      <c r="J357" s="224">
        <f>BK357</f>
        <v>0</v>
      </c>
      <c r="K357" s="210"/>
      <c r="L357" s="215"/>
      <c r="M357" s="216"/>
      <c r="N357" s="217"/>
      <c r="O357" s="217"/>
      <c r="P357" s="218">
        <f>SUM(P358:P364)</f>
        <v>0</v>
      </c>
      <c r="Q357" s="217"/>
      <c r="R357" s="218">
        <f>SUM(R358:R364)</f>
        <v>0.044928000000000003</v>
      </c>
      <c r="S357" s="217"/>
      <c r="T357" s="219">
        <f>SUM(T358:T364)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0" t="s">
        <v>8</v>
      </c>
      <c r="AT357" s="221" t="s">
        <v>77</v>
      </c>
      <c r="AU357" s="221" t="s">
        <v>8</v>
      </c>
      <c r="AY357" s="220" t="s">
        <v>153</v>
      </c>
      <c r="BK357" s="222">
        <f>SUM(BK358:BK364)</f>
        <v>0</v>
      </c>
    </row>
    <row r="358" s="2" customFormat="1" ht="24.15" customHeight="1">
      <c r="A358" s="37"/>
      <c r="B358" s="38"/>
      <c r="C358" s="225" t="s">
        <v>580</v>
      </c>
      <c r="D358" s="225" t="s">
        <v>155</v>
      </c>
      <c r="E358" s="226" t="s">
        <v>581</v>
      </c>
      <c r="F358" s="227" t="s">
        <v>582</v>
      </c>
      <c r="G358" s="228" t="s">
        <v>583</v>
      </c>
      <c r="H358" s="229">
        <v>72</v>
      </c>
      <c r="I358" s="230"/>
      <c r="J358" s="231">
        <f>ROUND(I358*H358,0)</f>
        <v>0</v>
      </c>
      <c r="K358" s="227" t="s">
        <v>159</v>
      </c>
      <c r="L358" s="43"/>
      <c r="M358" s="232" t="s">
        <v>1</v>
      </c>
      <c r="N358" s="233" t="s">
        <v>44</v>
      </c>
      <c r="O358" s="90"/>
      <c r="P358" s="234">
        <f>O358*H358</f>
        <v>0</v>
      </c>
      <c r="Q358" s="234">
        <v>0</v>
      </c>
      <c r="R358" s="234">
        <f>Q358*H358</f>
        <v>0</v>
      </c>
      <c r="S358" s="234">
        <v>0</v>
      </c>
      <c r="T358" s="23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6" t="s">
        <v>160</v>
      </c>
      <c r="AT358" s="236" t="s">
        <v>155</v>
      </c>
      <c r="AU358" s="236" t="s">
        <v>88</v>
      </c>
      <c r="AY358" s="16" t="s">
        <v>153</v>
      </c>
      <c r="BE358" s="237">
        <f>IF(N358="základní",J358,0)</f>
        <v>0</v>
      </c>
      <c r="BF358" s="237">
        <f>IF(N358="snížená",J358,0)</f>
        <v>0</v>
      </c>
      <c r="BG358" s="237">
        <f>IF(N358="zákl. přenesená",J358,0)</f>
        <v>0</v>
      </c>
      <c r="BH358" s="237">
        <f>IF(N358="sníž. přenesená",J358,0)</f>
        <v>0</v>
      </c>
      <c r="BI358" s="237">
        <f>IF(N358="nulová",J358,0)</f>
        <v>0</v>
      </c>
      <c r="BJ358" s="16" t="s">
        <v>88</v>
      </c>
      <c r="BK358" s="237">
        <f>ROUND(I358*H358,0)</f>
        <v>0</v>
      </c>
      <c r="BL358" s="16" t="s">
        <v>160</v>
      </c>
      <c r="BM358" s="236" t="s">
        <v>2023</v>
      </c>
    </row>
    <row r="359" s="13" customFormat="1">
      <c r="A359" s="13"/>
      <c r="B359" s="238"/>
      <c r="C359" s="239"/>
      <c r="D359" s="240" t="s">
        <v>162</v>
      </c>
      <c r="E359" s="241" t="s">
        <v>1</v>
      </c>
      <c r="F359" s="242" t="s">
        <v>1592</v>
      </c>
      <c r="G359" s="239"/>
      <c r="H359" s="243">
        <v>72</v>
      </c>
      <c r="I359" s="244"/>
      <c r="J359" s="239"/>
      <c r="K359" s="239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162</v>
      </c>
      <c r="AU359" s="249" t="s">
        <v>88</v>
      </c>
      <c r="AV359" s="13" t="s">
        <v>88</v>
      </c>
      <c r="AW359" s="13" t="s">
        <v>33</v>
      </c>
      <c r="AX359" s="13" t="s">
        <v>78</v>
      </c>
      <c r="AY359" s="249" t="s">
        <v>153</v>
      </c>
    </row>
    <row r="360" s="2" customFormat="1" ht="21.75" customHeight="1">
      <c r="A360" s="37"/>
      <c r="B360" s="38"/>
      <c r="C360" s="250" t="s">
        <v>586</v>
      </c>
      <c r="D360" s="250" t="s">
        <v>232</v>
      </c>
      <c r="E360" s="251" t="s">
        <v>587</v>
      </c>
      <c r="F360" s="252" t="s">
        <v>588</v>
      </c>
      <c r="G360" s="253" t="s">
        <v>583</v>
      </c>
      <c r="H360" s="254">
        <v>72</v>
      </c>
      <c r="I360" s="255"/>
      <c r="J360" s="256">
        <f>ROUND(I360*H360,0)</f>
        <v>0</v>
      </c>
      <c r="K360" s="252" t="s">
        <v>159</v>
      </c>
      <c r="L360" s="257"/>
      <c r="M360" s="258" t="s">
        <v>1</v>
      </c>
      <c r="N360" s="259" t="s">
        <v>44</v>
      </c>
      <c r="O360" s="90"/>
      <c r="P360" s="234">
        <f>O360*H360</f>
        <v>0</v>
      </c>
      <c r="Q360" s="234">
        <v>3.0000000000000001E-05</v>
      </c>
      <c r="R360" s="234">
        <f>Q360*H360</f>
        <v>0.00216</v>
      </c>
      <c r="S360" s="234">
        <v>0</v>
      </c>
      <c r="T360" s="23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6" t="s">
        <v>191</v>
      </c>
      <c r="AT360" s="236" t="s">
        <v>232</v>
      </c>
      <c r="AU360" s="236" t="s">
        <v>88</v>
      </c>
      <c r="AY360" s="16" t="s">
        <v>153</v>
      </c>
      <c r="BE360" s="237">
        <f>IF(N360="základní",J360,0)</f>
        <v>0</v>
      </c>
      <c r="BF360" s="237">
        <f>IF(N360="snížená",J360,0)</f>
        <v>0</v>
      </c>
      <c r="BG360" s="237">
        <f>IF(N360="zákl. přenesená",J360,0)</f>
        <v>0</v>
      </c>
      <c r="BH360" s="237">
        <f>IF(N360="sníž. přenesená",J360,0)</f>
        <v>0</v>
      </c>
      <c r="BI360" s="237">
        <f>IF(N360="nulová",J360,0)</f>
        <v>0</v>
      </c>
      <c r="BJ360" s="16" t="s">
        <v>88</v>
      </c>
      <c r="BK360" s="237">
        <f>ROUND(I360*H360,0)</f>
        <v>0</v>
      </c>
      <c r="BL360" s="16" t="s">
        <v>160</v>
      </c>
      <c r="BM360" s="236" t="s">
        <v>2024</v>
      </c>
    </row>
    <row r="361" s="2" customFormat="1" ht="24.15" customHeight="1">
      <c r="A361" s="37"/>
      <c r="B361" s="38"/>
      <c r="C361" s="225" t="s">
        <v>590</v>
      </c>
      <c r="D361" s="225" t="s">
        <v>155</v>
      </c>
      <c r="E361" s="226" t="s">
        <v>591</v>
      </c>
      <c r="F361" s="227" t="s">
        <v>592</v>
      </c>
      <c r="G361" s="228" t="s">
        <v>583</v>
      </c>
      <c r="H361" s="229">
        <v>72</v>
      </c>
      <c r="I361" s="230"/>
      <c r="J361" s="231">
        <f>ROUND(I361*H361,0)</f>
        <v>0</v>
      </c>
      <c r="K361" s="227" t="s">
        <v>159</v>
      </c>
      <c r="L361" s="43"/>
      <c r="M361" s="232" t="s">
        <v>1</v>
      </c>
      <c r="N361" s="233" t="s">
        <v>44</v>
      </c>
      <c r="O361" s="90"/>
      <c r="P361" s="234">
        <f>O361*H361</f>
        <v>0</v>
      </c>
      <c r="Q361" s="234">
        <v>0</v>
      </c>
      <c r="R361" s="234">
        <f>Q361*H361</f>
        <v>0</v>
      </c>
      <c r="S361" s="234">
        <v>0</v>
      </c>
      <c r="T361" s="23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6" t="s">
        <v>160</v>
      </c>
      <c r="AT361" s="236" t="s">
        <v>155</v>
      </c>
      <c r="AU361" s="236" t="s">
        <v>88</v>
      </c>
      <c r="AY361" s="16" t="s">
        <v>153</v>
      </c>
      <c r="BE361" s="237">
        <f>IF(N361="základní",J361,0)</f>
        <v>0</v>
      </c>
      <c r="BF361" s="237">
        <f>IF(N361="snížená",J361,0)</f>
        <v>0</v>
      </c>
      <c r="BG361" s="237">
        <f>IF(N361="zákl. přenesená",J361,0)</f>
        <v>0</v>
      </c>
      <c r="BH361" s="237">
        <f>IF(N361="sníž. přenesená",J361,0)</f>
        <v>0</v>
      </c>
      <c r="BI361" s="237">
        <f>IF(N361="nulová",J361,0)</f>
        <v>0</v>
      </c>
      <c r="BJ361" s="16" t="s">
        <v>88</v>
      </c>
      <c r="BK361" s="237">
        <f>ROUND(I361*H361,0)</f>
        <v>0</v>
      </c>
      <c r="BL361" s="16" t="s">
        <v>160</v>
      </c>
      <c r="BM361" s="236" t="s">
        <v>2025</v>
      </c>
    </row>
    <row r="362" s="13" customFormat="1">
      <c r="A362" s="13"/>
      <c r="B362" s="238"/>
      <c r="C362" s="239"/>
      <c r="D362" s="240" t="s">
        <v>162</v>
      </c>
      <c r="E362" s="241" t="s">
        <v>1</v>
      </c>
      <c r="F362" s="242" t="s">
        <v>1592</v>
      </c>
      <c r="G362" s="239"/>
      <c r="H362" s="243">
        <v>72</v>
      </c>
      <c r="I362" s="244"/>
      <c r="J362" s="239"/>
      <c r="K362" s="239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162</v>
      </c>
      <c r="AU362" s="249" t="s">
        <v>88</v>
      </c>
      <c r="AV362" s="13" t="s">
        <v>88</v>
      </c>
      <c r="AW362" s="13" t="s">
        <v>33</v>
      </c>
      <c r="AX362" s="13" t="s">
        <v>78</v>
      </c>
      <c r="AY362" s="249" t="s">
        <v>153</v>
      </c>
    </row>
    <row r="363" s="2" customFormat="1" ht="16.5" customHeight="1">
      <c r="A363" s="37"/>
      <c r="B363" s="38"/>
      <c r="C363" s="250" t="s">
        <v>594</v>
      </c>
      <c r="D363" s="250" t="s">
        <v>232</v>
      </c>
      <c r="E363" s="251" t="s">
        <v>595</v>
      </c>
      <c r="F363" s="252" t="s">
        <v>596</v>
      </c>
      <c r="G363" s="253" t="s">
        <v>352</v>
      </c>
      <c r="H363" s="254">
        <v>31.68</v>
      </c>
      <c r="I363" s="255"/>
      <c r="J363" s="256">
        <f>ROUND(I363*H363,0)</f>
        <v>0</v>
      </c>
      <c r="K363" s="252" t="s">
        <v>159</v>
      </c>
      <c r="L363" s="257"/>
      <c r="M363" s="258" t="s">
        <v>1</v>
      </c>
      <c r="N363" s="259" t="s">
        <v>44</v>
      </c>
      <c r="O363" s="90"/>
      <c r="P363" s="234">
        <f>O363*H363</f>
        <v>0</v>
      </c>
      <c r="Q363" s="234">
        <v>0.0013500000000000001</v>
      </c>
      <c r="R363" s="234">
        <f>Q363*H363</f>
        <v>0.042768</v>
      </c>
      <c r="S363" s="234">
        <v>0</v>
      </c>
      <c r="T363" s="23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36" t="s">
        <v>191</v>
      </c>
      <c r="AT363" s="236" t="s">
        <v>232</v>
      </c>
      <c r="AU363" s="236" t="s">
        <v>88</v>
      </c>
      <c r="AY363" s="16" t="s">
        <v>153</v>
      </c>
      <c r="BE363" s="237">
        <f>IF(N363="základní",J363,0)</f>
        <v>0</v>
      </c>
      <c r="BF363" s="237">
        <f>IF(N363="snížená",J363,0)</f>
        <v>0</v>
      </c>
      <c r="BG363" s="237">
        <f>IF(N363="zákl. přenesená",J363,0)</f>
        <v>0</v>
      </c>
      <c r="BH363" s="237">
        <f>IF(N363="sníž. přenesená",J363,0)</f>
        <v>0</v>
      </c>
      <c r="BI363" s="237">
        <f>IF(N363="nulová",J363,0)</f>
        <v>0</v>
      </c>
      <c r="BJ363" s="16" t="s">
        <v>88</v>
      </c>
      <c r="BK363" s="237">
        <f>ROUND(I363*H363,0)</f>
        <v>0</v>
      </c>
      <c r="BL363" s="16" t="s">
        <v>160</v>
      </c>
      <c r="BM363" s="236" t="s">
        <v>2026</v>
      </c>
    </row>
    <row r="364" s="13" customFormat="1">
      <c r="A364" s="13"/>
      <c r="B364" s="238"/>
      <c r="C364" s="239"/>
      <c r="D364" s="240" t="s">
        <v>162</v>
      </c>
      <c r="E364" s="241" t="s">
        <v>1</v>
      </c>
      <c r="F364" s="242" t="s">
        <v>1596</v>
      </c>
      <c r="G364" s="239"/>
      <c r="H364" s="243">
        <v>31.68</v>
      </c>
      <c r="I364" s="244"/>
      <c r="J364" s="239"/>
      <c r="K364" s="239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162</v>
      </c>
      <c r="AU364" s="249" t="s">
        <v>88</v>
      </c>
      <c r="AV364" s="13" t="s">
        <v>88</v>
      </c>
      <c r="AW364" s="13" t="s">
        <v>33</v>
      </c>
      <c r="AX364" s="13" t="s">
        <v>78</v>
      </c>
      <c r="AY364" s="249" t="s">
        <v>153</v>
      </c>
    </row>
    <row r="365" s="12" customFormat="1" ht="22.8" customHeight="1">
      <c r="A365" s="12"/>
      <c r="B365" s="209"/>
      <c r="C365" s="210"/>
      <c r="D365" s="211" t="s">
        <v>77</v>
      </c>
      <c r="E365" s="223" t="s">
        <v>197</v>
      </c>
      <c r="F365" s="223" t="s">
        <v>599</v>
      </c>
      <c r="G365" s="210"/>
      <c r="H365" s="210"/>
      <c r="I365" s="213"/>
      <c r="J365" s="224">
        <f>BK365</f>
        <v>0</v>
      </c>
      <c r="K365" s="210"/>
      <c r="L365" s="215"/>
      <c r="M365" s="216"/>
      <c r="N365" s="217"/>
      <c r="O365" s="217"/>
      <c r="P365" s="218">
        <f>SUM(P366:P414)</f>
        <v>0</v>
      </c>
      <c r="Q365" s="217"/>
      <c r="R365" s="218">
        <f>SUM(R366:R414)</f>
        <v>2.1889076799999998</v>
      </c>
      <c r="S365" s="217"/>
      <c r="T365" s="219">
        <f>SUM(T366:T414)</f>
        <v>2.1798000000000002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20" t="s">
        <v>8</v>
      </c>
      <c r="AT365" s="221" t="s">
        <v>77</v>
      </c>
      <c r="AU365" s="221" t="s">
        <v>8</v>
      </c>
      <c r="AY365" s="220" t="s">
        <v>153</v>
      </c>
      <c r="BK365" s="222">
        <f>SUM(BK366:BK414)</f>
        <v>0</v>
      </c>
    </row>
    <row r="366" s="2" customFormat="1" ht="16.5" customHeight="1">
      <c r="A366" s="37"/>
      <c r="B366" s="38"/>
      <c r="C366" s="225" t="s">
        <v>600</v>
      </c>
      <c r="D366" s="225" t="s">
        <v>155</v>
      </c>
      <c r="E366" s="226" t="s">
        <v>601</v>
      </c>
      <c r="F366" s="227" t="s">
        <v>602</v>
      </c>
      <c r="G366" s="228" t="s">
        <v>158</v>
      </c>
      <c r="H366" s="229">
        <v>15.75</v>
      </c>
      <c r="I366" s="230"/>
      <c r="J366" s="231">
        <f>ROUND(I366*H366,0)</f>
        <v>0</v>
      </c>
      <c r="K366" s="227" t="s">
        <v>159</v>
      </c>
      <c r="L366" s="43"/>
      <c r="M366" s="232" t="s">
        <v>1</v>
      </c>
      <c r="N366" s="233" t="s">
        <v>44</v>
      </c>
      <c r="O366" s="90"/>
      <c r="P366" s="234">
        <f>O366*H366</f>
        <v>0</v>
      </c>
      <c r="Q366" s="234">
        <v>0.017639999999999999</v>
      </c>
      <c r="R366" s="234">
        <f>Q366*H366</f>
        <v>0.27782999999999997</v>
      </c>
      <c r="S366" s="234">
        <v>0.02</v>
      </c>
      <c r="T366" s="235">
        <f>S366*H366</f>
        <v>0.315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6" t="s">
        <v>160</v>
      </c>
      <c r="AT366" s="236" t="s">
        <v>155</v>
      </c>
      <c r="AU366" s="236" t="s">
        <v>88</v>
      </c>
      <c r="AY366" s="16" t="s">
        <v>153</v>
      </c>
      <c r="BE366" s="237">
        <f>IF(N366="základní",J366,0)</f>
        <v>0</v>
      </c>
      <c r="BF366" s="237">
        <f>IF(N366="snížená",J366,0)</f>
        <v>0</v>
      </c>
      <c r="BG366" s="237">
        <f>IF(N366="zákl. přenesená",J366,0)</f>
        <v>0</v>
      </c>
      <c r="BH366" s="237">
        <f>IF(N366="sníž. přenesená",J366,0)</f>
        <v>0</v>
      </c>
      <c r="BI366" s="237">
        <f>IF(N366="nulová",J366,0)</f>
        <v>0</v>
      </c>
      <c r="BJ366" s="16" t="s">
        <v>88</v>
      </c>
      <c r="BK366" s="237">
        <f>ROUND(I366*H366,0)</f>
        <v>0</v>
      </c>
      <c r="BL366" s="16" t="s">
        <v>160</v>
      </c>
      <c r="BM366" s="236" t="s">
        <v>2027</v>
      </c>
    </row>
    <row r="367" s="13" customFormat="1">
      <c r="A367" s="13"/>
      <c r="B367" s="238"/>
      <c r="C367" s="239"/>
      <c r="D367" s="240" t="s">
        <v>162</v>
      </c>
      <c r="E367" s="241" t="s">
        <v>1</v>
      </c>
      <c r="F367" s="242" t="s">
        <v>2028</v>
      </c>
      <c r="G367" s="239"/>
      <c r="H367" s="243">
        <v>15.75</v>
      </c>
      <c r="I367" s="244"/>
      <c r="J367" s="239"/>
      <c r="K367" s="239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162</v>
      </c>
      <c r="AU367" s="249" t="s">
        <v>88</v>
      </c>
      <c r="AV367" s="13" t="s">
        <v>88</v>
      </c>
      <c r="AW367" s="13" t="s">
        <v>33</v>
      </c>
      <c r="AX367" s="13" t="s">
        <v>78</v>
      </c>
      <c r="AY367" s="249" t="s">
        <v>153</v>
      </c>
    </row>
    <row r="368" s="2" customFormat="1" ht="33" customHeight="1">
      <c r="A368" s="37"/>
      <c r="B368" s="38"/>
      <c r="C368" s="225" t="s">
        <v>605</v>
      </c>
      <c r="D368" s="225" t="s">
        <v>155</v>
      </c>
      <c r="E368" s="226" t="s">
        <v>1597</v>
      </c>
      <c r="F368" s="227" t="s">
        <v>1598</v>
      </c>
      <c r="G368" s="228" t="s">
        <v>158</v>
      </c>
      <c r="H368" s="229">
        <v>2110.2399999999998</v>
      </c>
      <c r="I368" s="230"/>
      <c r="J368" s="231">
        <f>ROUND(I368*H368,0)</f>
        <v>0</v>
      </c>
      <c r="K368" s="227" t="s">
        <v>159</v>
      </c>
      <c r="L368" s="43"/>
      <c r="M368" s="232" t="s">
        <v>1</v>
      </c>
      <c r="N368" s="233" t="s">
        <v>44</v>
      </c>
      <c r="O368" s="90"/>
      <c r="P368" s="234">
        <f>O368*H368</f>
        <v>0</v>
      </c>
      <c r="Q368" s="234">
        <v>0</v>
      </c>
      <c r="R368" s="234">
        <f>Q368*H368</f>
        <v>0</v>
      </c>
      <c r="S368" s="234">
        <v>0</v>
      </c>
      <c r="T368" s="23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6" t="s">
        <v>160</v>
      </c>
      <c r="AT368" s="236" t="s">
        <v>155</v>
      </c>
      <c r="AU368" s="236" t="s">
        <v>88</v>
      </c>
      <c r="AY368" s="16" t="s">
        <v>153</v>
      </c>
      <c r="BE368" s="237">
        <f>IF(N368="základní",J368,0)</f>
        <v>0</v>
      </c>
      <c r="BF368" s="237">
        <f>IF(N368="snížená",J368,0)</f>
        <v>0</v>
      </c>
      <c r="BG368" s="237">
        <f>IF(N368="zákl. přenesená",J368,0)</f>
        <v>0</v>
      </c>
      <c r="BH368" s="237">
        <f>IF(N368="sníž. přenesená",J368,0)</f>
        <v>0</v>
      </c>
      <c r="BI368" s="237">
        <f>IF(N368="nulová",J368,0)</f>
        <v>0</v>
      </c>
      <c r="BJ368" s="16" t="s">
        <v>88</v>
      </c>
      <c r="BK368" s="237">
        <f>ROUND(I368*H368,0)</f>
        <v>0</v>
      </c>
      <c r="BL368" s="16" t="s">
        <v>160</v>
      </c>
      <c r="BM368" s="236" t="s">
        <v>2029</v>
      </c>
    </row>
    <row r="369" s="13" customFormat="1">
      <c r="A369" s="13"/>
      <c r="B369" s="238"/>
      <c r="C369" s="239"/>
      <c r="D369" s="240" t="s">
        <v>162</v>
      </c>
      <c r="E369" s="241" t="s">
        <v>1</v>
      </c>
      <c r="F369" s="242" t="s">
        <v>2030</v>
      </c>
      <c r="G369" s="239"/>
      <c r="H369" s="243">
        <v>2110.2399999999998</v>
      </c>
      <c r="I369" s="244"/>
      <c r="J369" s="239"/>
      <c r="K369" s="239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162</v>
      </c>
      <c r="AU369" s="249" t="s">
        <v>88</v>
      </c>
      <c r="AV369" s="13" t="s">
        <v>88</v>
      </c>
      <c r="AW369" s="13" t="s">
        <v>33</v>
      </c>
      <c r="AX369" s="13" t="s">
        <v>78</v>
      </c>
      <c r="AY369" s="249" t="s">
        <v>153</v>
      </c>
    </row>
    <row r="370" s="2" customFormat="1" ht="33" customHeight="1">
      <c r="A370" s="37"/>
      <c r="B370" s="38"/>
      <c r="C370" s="225" t="s">
        <v>610</v>
      </c>
      <c r="D370" s="225" t="s">
        <v>155</v>
      </c>
      <c r="E370" s="226" t="s">
        <v>1601</v>
      </c>
      <c r="F370" s="227" t="s">
        <v>1602</v>
      </c>
      <c r="G370" s="228" t="s">
        <v>158</v>
      </c>
      <c r="H370" s="229">
        <v>192031.84</v>
      </c>
      <c r="I370" s="230"/>
      <c r="J370" s="231">
        <f>ROUND(I370*H370,0)</f>
        <v>0</v>
      </c>
      <c r="K370" s="227" t="s">
        <v>159</v>
      </c>
      <c r="L370" s="43"/>
      <c r="M370" s="232" t="s">
        <v>1</v>
      </c>
      <c r="N370" s="233" t="s">
        <v>44</v>
      </c>
      <c r="O370" s="90"/>
      <c r="P370" s="234">
        <f>O370*H370</f>
        <v>0</v>
      </c>
      <c r="Q370" s="234">
        <v>0</v>
      </c>
      <c r="R370" s="234">
        <f>Q370*H370</f>
        <v>0</v>
      </c>
      <c r="S370" s="234">
        <v>0</v>
      </c>
      <c r="T370" s="23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6" t="s">
        <v>160</v>
      </c>
      <c r="AT370" s="236" t="s">
        <v>155</v>
      </c>
      <c r="AU370" s="236" t="s">
        <v>88</v>
      </c>
      <c r="AY370" s="16" t="s">
        <v>153</v>
      </c>
      <c r="BE370" s="237">
        <f>IF(N370="základní",J370,0)</f>
        <v>0</v>
      </c>
      <c r="BF370" s="237">
        <f>IF(N370="snížená",J370,0)</f>
        <v>0</v>
      </c>
      <c r="BG370" s="237">
        <f>IF(N370="zákl. přenesená",J370,0)</f>
        <v>0</v>
      </c>
      <c r="BH370" s="237">
        <f>IF(N370="sníž. přenesená",J370,0)</f>
        <v>0</v>
      </c>
      <c r="BI370" s="237">
        <f>IF(N370="nulová",J370,0)</f>
        <v>0</v>
      </c>
      <c r="BJ370" s="16" t="s">
        <v>88</v>
      </c>
      <c r="BK370" s="237">
        <f>ROUND(I370*H370,0)</f>
        <v>0</v>
      </c>
      <c r="BL370" s="16" t="s">
        <v>160</v>
      </c>
      <c r="BM370" s="236" t="s">
        <v>2031</v>
      </c>
    </row>
    <row r="371" s="13" customFormat="1">
      <c r="A371" s="13"/>
      <c r="B371" s="238"/>
      <c r="C371" s="239"/>
      <c r="D371" s="240" t="s">
        <v>162</v>
      </c>
      <c r="E371" s="241" t="s">
        <v>1</v>
      </c>
      <c r="F371" s="242" t="s">
        <v>2032</v>
      </c>
      <c r="G371" s="239"/>
      <c r="H371" s="243">
        <v>192031.84</v>
      </c>
      <c r="I371" s="244"/>
      <c r="J371" s="239"/>
      <c r="K371" s="239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162</v>
      </c>
      <c r="AU371" s="249" t="s">
        <v>88</v>
      </c>
      <c r="AV371" s="13" t="s">
        <v>88</v>
      </c>
      <c r="AW371" s="13" t="s">
        <v>33</v>
      </c>
      <c r="AX371" s="13" t="s">
        <v>78</v>
      </c>
      <c r="AY371" s="249" t="s">
        <v>153</v>
      </c>
    </row>
    <row r="372" s="2" customFormat="1" ht="37.8" customHeight="1">
      <c r="A372" s="37"/>
      <c r="B372" s="38"/>
      <c r="C372" s="225" t="s">
        <v>615</v>
      </c>
      <c r="D372" s="225" t="s">
        <v>155</v>
      </c>
      <c r="E372" s="226" t="s">
        <v>1605</v>
      </c>
      <c r="F372" s="227" t="s">
        <v>1606</v>
      </c>
      <c r="G372" s="228" t="s">
        <v>158</v>
      </c>
      <c r="H372" s="229">
        <v>2110.2399999999998</v>
      </c>
      <c r="I372" s="230"/>
      <c r="J372" s="231">
        <f>ROUND(I372*H372,0)</f>
        <v>0</v>
      </c>
      <c r="K372" s="227" t="s">
        <v>159</v>
      </c>
      <c r="L372" s="43"/>
      <c r="M372" s="232" t="s">
        <v>1</v>
      </c>
      <c r="N372" s="233" t="s">
        <v>44</v>
      </c>
      <c r="O372" s="90"/>
      <c r="P372" s="234">
        <f>O372*H372</f>
        <v>0</v>
      </c>
      <c r="Q372" s="234">
        <v>0</v>
      </c>
      <c r="R372" s="234">
        <f>Q372*H372</f>
        <v>0</v>
      </c>
      <c r="S372" s="234">
        <v>0</v>
      </c>
      <c r="T372" s="23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6" t="s">
        <v>160</v>
      </c>
      <c r="AT372" s="236" t="s">
        <v>155</v>
      </c>
      <c r="AU372" s="236" t="s">
        <v>88</v>
      </c>
      <c r="AY372" s="16" t="s">
        <v>153</v>
      </c>
      <c r="BE372" s="237">
        <f>IF(N372="základní",J372,0)</f>
        <v>0</v>
      </c>
      <c r="BF372" s="237">
        <f>IF(N372="snížená",J372,0)</f>
        <v>0</v>
      </c>
      <c r="BG372" s="237">
        <f>IF(N372="zákl. přenesená",J372,0)</f>
        <v>0</v>
      </c>
      <c r="BH372" s="237">
        <f>IF(N372="sníž. přenesená",J372,0)</f>
        <v>0</v>
      </c>
      <c r="BI372" s="237">
        <f>IF(N372="nulová",J372,0)</f>
        <v>0</v>
      </c>
      <c r="BJ372" s="16" t="s">
        <v>88</v>
      </c>
      <c r="BK372" s="237">
        <f>ROUND(I372*H372,0)</f>
        <v>0</v>
      </c>
      <c r="BL372" s="16" t="s">
        <v>160</v>
      </c>
      <c r="BM372" s="236" t="s">
        <v>2033</v>
      </c>
    </row>
    <row r="373" s="2" customFormat="1" ht="24.15" customHeight="1">
      <c r="A373" s="37"/>
      <c r="B373" s="38"/>
      <c r="C373" s="225" t="s">
        <v>619</v>
      </c>
      <c r="D373" s="225" t="s">
        <v>155</v>
      </c>
      <c r="E373" s="226" t="s">
        <v>620</v>
      </c>
      <c r="F373" s="227" t="s">
        <v>621</v>
      </c>
      <c r="G373" s="228" t="s">
        <v>352</v>
      </c>
      <c r="H373" s="229">
        <v>1055.1199999999999</v>
      </c>
      <c r="I373" s="230"/>
      <c r="J373" s="231">
        <f>ROUND(I373*H373,0)</f>
        <v>0</v>
      </c>
      <c r="K373" s="227" t="s">
        <v>159</v>
      </c>
      <c r="L373" s="43"/>
      <c r="M373" s="232" t="s">
        <v>1</v>
      </c>
      <c r="N373" s="233" t="s">
        <v>44</v>
      </c>
      <c r="O373" s="90"/>
      <c r="P373" s="234">
        <f>O373*H373</f>
        <v>0</v>
      </c>
      <c r="Q373" s="234">
        <v>0</v>
      </c>
      <c r="R373" s="234">
        <f>Q373*H373</f>
        <v>0</v>
      </c>
      <c r="S373" s="234">
        <v>0</v>
      </c>
      <c r="T373" s="23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6" t="s">
        <v>160</v>
      </c>
      <c r="AT373" s="236" t="s">
        <v>155</v>
      </c>
      <c r="AU373" s="236" t="s">
        <v>88</v>
      </c>
      <c r="AY373" s="16" t="s">
        <v>153</v>
      </c>
      <c r="BE373" s="237">
        <f>IF(N373="základní",J373,0)</f>
        <v>0</v>
      </c>
      <c r="BF373" s="237">
        <f>IF(N373="snížená",J373,0)</f>
        <v>0</v>
      </c>
      <c r="BG373" s="237">
        <f>IF(N373="zákl. přenesená",J373,0)</f>
        <v>0</v>
      </c>
      <c r="BH373" s="237">
        <f>IF(N373="sníž. přenesená",J373,0)</f>
        <v>0</v>
      </c>
      <c r="BI373" s="237">
        <f>IF(N373="nulová",J373,0)</f>
        <v>0</v>
      </c>
      <c r="BJ373" s="16" t="s">
        <v>88</v>
      </c>
      <c r="BK373" s="237">
        <f>ROUND(I373*H373,0)</f>
        <v>0</v>
      </c>
      <c r="BL373" s="16" t="s">
        <v>160</v>
      </c>
      <c r="BM373" s="236" t="s">
        <v>2034</v>
      </c>
    </row>
    <row r="374" s="13" customFormat="1">
      <c r="A374" s="13"/>
      <c r="B374" s="238"/>
      <c r="C374" s="239"/>
      <c r="D374" s="240" t="s">
        <v>162</v>
      </c>
      <c r="E374" s="241" t="s">
        <v>1</v>
      </c>
      <c r="F374" s="242" t="s">
        <v>2035</v>
      </c>
      <c r="G374" s="239"/>
      <c r="H374" s="243">
        <v>1055.1199999999999</v>
      </c>
      <c r="I374" s="244"/>
      <c r="J374" s="239"/>
      <c r="K374" s="239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162</v>
      </c>
      <c r="AU374" s="249" t="s">
        <v>88</v>
      </c>
      <c r="AV374" s="13" t="s">
        <v>88</v>
      </c>
      <c r="AW374" s="13" t="s">
        <v>33</v>
      </c>
      <c r="AX374" s="13" t="s">
        <v>78</v>
      </c>
      <c r="AY374" s="249" t="s">
        <v>153</v>
      </c>
    </row>
    <row r="375" s="2" customFormat="1" ht="33" customHeight="1">
      <c r="A375" s="37"/>
      <c r="B375" s="38"/>
      <c r="C375" s="225" t="s">
        <v>624</v>
      </c>
      <c r="D375" s="225" t="s">
        <v>155</v>
      </c>
      <c r="E375" s="226" t="s">
        <v>625</v>
      </c>
      <c r="F375" s="227" t="s">
        <v>626</v>
      </c>
      <c r="G375" s="228" t="s">
        <v>352</v>
      </c>
      <c r="H375" s="229">
        <v>64362.32</v>
      </c>
      <c r="I375" s="230"/>
      <c r="J375" s="231">
        <f>ROUND(I375*H375,0)</f>
        <v>0</v>
      </c>
      <c r="K375" s="227" t="s">
        <v>159</v>
      </c>
      <c r="L375" s="43"/>
      <c r="M375" s="232" t="s">
        <v>1</v>
      </c>
      <c r="N375" s="233" t="s">
        <v>44</v>
      </c>
      <c r="O375" s="90"/>
      <c r="P375" s="234">
        <f>O375*H375</f>
        <v>0</v>
      </c>
      <c r="Q375" s="234">
        <v>0</v>
      </c>
      <c r="R375" s="234">
        <f>Q375*H375</f>
        <v>0</v>
      </c>
      <c r="S375" s="234">
        <v>0</v>
      </c>
      <c r="T375" s="23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36" t="s">
        <v>160</v>
      </c>
      <c r="AT375" s="236" t="s">
        <v>155</v>
      </c>
      <c r="AU375" s="236" t="s">
        <v>88</v>
      </c>
      <c r="AY375" s="16" t="s">
        <v>153</v>
      </c>
      <c r="BE375" s="237">
        <f>IF(N375="základní",J375,0)</f>
        <v>0</v>
      </c>
      <c r="BF375" s="237">
        <f>IF(N375="snížená",J375,0)</f>
        <v>0</v>
      </c>
      <c r="BG375" s="237">
        <f>IF(N375="zákl. přenesená",J375,0)</f>
        <v>0</v>
      </c>
      <c r="BH375" s="237">
        <f>IF(N375="sníž. přenesená",J375,0)</f>
        <v>0</v>
      </c>
      <c r="BI375" s="237">
        <f>IF(N375="nulová",J375,0)</f>
        <v>0</v>
      </c>
      <c r="BJ375" s="16" t="s">
        <v>88</v>
      </c>
      <c r="BK375" s="237">
        <f>ROUND(I375*H375,0)</f>
        <v>0</v>
      </c>
      <c r="BL375" s="16" t="s">
        <v>160</v>
      </c>
      <c r="BM375" s="236" t="s">
        <v>2036</v>
      </c>
    </row>
    <row r="376" s="13" customFormat="1">
      <c r="A376" s="13"/>
      <c r="B376" s="238"/>
      <c r="C376" s="239"/>
      <c r="D376" s="240" t="s">
        <v>162</v>
      </c>
      <c r="E376" s="241" t="s">
        <v>1</v>
      </c>
      <c r="F376" s="242" t="s">
        <v>2037</v>
      </c>
      <c r="G376" s="239"/>
      <c r="H376" s="243">
        <v>64362.32</v>
      </c>
      <c r="I376" s="244"/>
      <c r="J376" s="239"/>
      <c r="K376" s="239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162</v>
      </c>
      <c r="AU376" s="249" t="s">
        <v>88</v>
      </c>
      <c r="AV376" s="13" t="s">
        <v>88</v>
      </c>
      <c r="AW376" s="13" t="s">
        <v>33</v>
      </c>
      <c r="AX376" s="13" t="s">
        <v>78</v>
      </c>
      <c r="AY376" s="249" t="s">
        <v>153</v>
      </c>
    </row>
    <row r="377" s="2" customFormat="1" ht="33" customHeight="1">
      <c r="A377" s="37"/>
      <c r="B377" s="38"/>
      <c r="C377" s="225" t="s">
        <v>629</v>
      </c>
      <c r="D377" s="225" t="s">
        <v>155</v>
      </c>
      <c r="E377" s="226" t="s">
        <v>630</v>
      </c>
      <c r="F377" s="227" t="s">
        <v>631</v>
      </c>
      <c r="G377" s="228" t="s">
        <v>352</v>
      </c>
      <c r="H377" s="229">
        <v>1055.1199999999999</v>
      </c>
      <c r="I377" s="230"/>
      <c r="J377" s="231">
        <f>ROUND(I377*H377,0)</f>
        <v>0</v>
      </c>
      <c r="K377" s="227" t="s">
        <v>159</v>
      </c>
      <c r="L377" s="43"/>
      <c r="M377" s="232" t="s">
        <v>1</v>
      </c>
      <c r="N377" s="233" t="s">
        <v>44</v>
      </c>
      <c r="O377" s="90"/>
      <c r="P377" s="234">
        <f>O377*H377</f>
        <v>0</v>
      </c>
      <c r="Q377" s="234">
        <v>0</v>
      </c>
      <c r="R377" s="234">
        <f>Q377*H377</f>
        <v>0</v>
      </c>
      <c r="S377" s="234">
        <v>0</v>
      </c>
      <c r="T377" s="23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6" t="s">
        <v>160</v>
      </c>
      <c r="AT377" s="236" t="s">
        <v>155</v>
      </c>
      <c r="AU377" s="236" t="s">
        <v>88</v>
      </c>
      <c r="AY377" s="16" t="s">
        <v>153</v>
      </c>
      <c r="BE377" s="237">
        <f>IF(N377="základní",J377,0)</f>
        <v>0</v>
      </c>
      <c r="BF377" s="237">
        <f>IF(N377="snížená",J377,0)</f>
        <v>0</v>
      </c>
      <c r="BG377" s="237">
        <f>IF(N377="zákl. přenesená",J377,0)</f>
        <v>0</v>
      </c>
      <c r="BH377" s="237">
        <f>IF(N377="sníž. přenesená",J377,0)</f>
        <v>0</v>
      </c>
      <c r="BI377" s="237">
        <f>IF(N377="nulová",J377,0)</f>
        <v>0</v>
      </c>
      <c r="BJ377" s="16" t="s">
        <v>88</v>
      </c>
      <c r="BK377" s="237">
        <f>ROUND(I377*H377,0)</f>
        <v>0</v>
      </c>
      <c r="BL377" s="16" t="s">
        <v>160</v>
      </c>
      <c r="BM377" s="236" t="s">
        <v>2038</v>
      </c>
    </row>
    <row r="378" s="2" customFormat="1" ht="16.5" customHeight="1">
      <c r="A378" s="37"/>
      <c r="B378" s="38"/>
      <c r="C378" s="225" t="s">
        <v>633</v>
      </c>
      <c r="D378" s="225" t="s">
        <v>155</v>
      </c>
      <c r="E378" s="226" t="s">
        <v>634</v>
      </c>
      <c r="F378" s="227" t="s">
        <v>635</v>
      </c>
      <c r="G378" s="228" t="s">
        <v>158</v>
      </c>
      <c r="H378" s="229">
        <v>2110.2399999999998</v>
      </c>
      <c r="I378" s="230"/>
      <c r="J378" s="231">
        <f>ROUND(I378*H378,0)</f>
        <v>0</v>
      </c>
      <c r="K378" s="227" t="s">
        <v>159</v>
      </c>
      <c r="L378" s="43"/>
      <c r="M378" s="232" t="s">
        <v>1</v>
      </c>
      <c r="N378" s="233" t="s">
        <v>44</v>
      </c>
      <c r="O378" s="90"/>
      <c r="P378" s="234">
        <f>O378*H378</f>
        <v>0</v>
      </c>
      <c r="Q378" s="234">
        <v>0</v>
      </c>
      <c r="R378" s="234">
        <f>Q378*H378</f>
        <v>0</v>
      </c>
      <c r="S378" s="234">
        <v>0</v>
      </c>
      <c r="T378" s="23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6" t="s">
        <v>160</v>
      </c>
      <c r="AT378" s="236" t="s">
        <v>155</v>
      </c>
      <c r="AU378" s="236" t="s">
        <v>88</v>
      </c>
      <c r="AY378" s="16" t="s">
        <v>153</v>
      </c>
      <c r="BE378" s="237">
        <f>IF(N378="základní",J378,0)</f>
        <v>0</v>
      </c>
      <c r="BF378" s="237">
        <f>IF(N378="snížená",J378,0)</f>
        <v>0</v>
      </c>
      <c r="BG378" s="237">
        <f>IF(N378="zákl. přenesená",J378,0)</f>
        <v>0</v>
      </c>
      <c r="BH378" s="237">
        <f>IF(N378="sníž. přenesená",J378,0)</f>
        <v>0</v>
      </c>
      <c r="BI378" s="237">
        <f>IF(N378="nulová",J378,0)</f>
        <v>0</v>
      </c>
      <c r="BJ378" s="16" t="s">
        <v>88</v>
      </c>
      <c r="BK378" s="237">
        <f>ROUND(I378*H378,0)</f>
        <v>0</v>
      </c>
      <c r="BL378" s="16" t="s">
        <v>160</v>
      </c>
      <c r="BM378" s="236" t="s">
        <v>2039</v>
      </c>
    </row>
    <row r="379" s="2" customFormat="1" ht="21.75" customHeight="1">
      <c r="A379" s="37"/>
      <c r="B379" s="38"/>
      <c r="C379" s="225" t="s">
        <v>637</v>
      </c>
      <c r="D379" s="225" t="s">
        <v>155</v>
      </c>
      <c r="E379" s="226" t="s">
        <v>638</v>
      </c>
      <c r="F379" s="227" t="s">
        <v>639</v>
      </c>
      <c r="G379" s="228" t="s">
        <v>158</v>
      </c>
      <c r="H379" s="229">
        <v>192031.84</v>
      </c>
      <c r="I379" s="230"/>
      <c r="J379" s="231">
        <f>ROUND(I379*H379,0)</f>
        <v>0</v>
      </c>
      <c r="K379" s="227" t="s">
        <v>159</v>
      </c>
      <c r="L379" s="43"/>
      <c r="M379" s="232" t="s">
        <v>1</v>
      </c>
      <c r="N379" s="233" t="s">
        <v>44</v>
      </c>
      <c r="O379" s="90"/>
      <c r="P379" s="234">
        <f>O379*H379</f>
        <v>0</v>
      </c>
      <c r="Q379" s="234">
        <v>0</v>
      </c>
      <c r="R379" s="234">
        <f>Q379*H379</f>
        <v>0</v>
      </c>
      <c r="S379" s="234">
        <v>0</v>
      </c>
      <c r="T379" s="23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6" t="s">
        <v>160</v>
      </c>
      <c r="AT379" s="236" t="s">
        <v>155</v>
      </c>
      <c r="AU379" s="236" t="s">
        <v>88</v>
      </c>
      <c r="AY379" s="16" t="s">
        <v>153</v>
      </c>
      <c r="BE379" s="237">
        <f>IF(N379="základní",J379,0)</f>
        <v>0</v>
      </c>
      <c r="BF379" s="237">
        <f>IF(N379="snížená",J379,0)</f>
        <v>0</v>
      </c>
      <c r="BG379" s="237">
        <f>IF(N379="zákl. přenesená",J379,0)</f>
        <v>0</v>
      </c>
      <c r="BH379" s="237">
        <f>IF(N379="sníž. přenesená",J379,0)</f>
        <v>0</v>
      </c>
      <c r="BI379" s="237">
        <f>IF(N379="nulová",J379,0)</f>
        <v>0</v>
      </c>
      <c r="BJ379" s="16" t="s">
        <v>88</v>
      </c>
      <c r="BK379" s="237">
        <f>ROUND(I379*H379,0)</f>
        <v>0</v>
      </c>
      <c r="BL379" s="16" t="s">
        <v>160</v>
      </c>
      <c r="BM379" s="236" t="s">
        <v>2040</v>
      </c>
    </row>
    <row r="380" s="2" customFormat="1" ht="21.75" customHeight="1">
      <c r="A380" s="37"/>
      <c r="B380" s="38"/>
      <c r="C380" s="225" t="s">
        <v>641</v>
      </c>
      <c r="D380" s="225" t="s">
        <v>155</v>
      </c>
      <c r="E380" s="226" t="s">
        <v>642</v>
      </c>
      <c r="F380" s="227" t="s">
        <v>643</v>
      </c>
      <c r="G380" s="228" t="s">
        <v>158</v>
      </c>
      <c r="H380" s="229">
        <v>2110.2399999999998</v>
      </c>
      <c r="I380" s="230"/>
      <c r="J380" s="231">
        <f>ROUND(I380*H380,0)</f>
        <v>0</v>
      </c>
      <c r="K380" s="227" t="s">
        <v>159</v>
      </c>
      <c r="L380" s="43"/>
      <c r="M380" s="232" t="s">
        <v>1</v>
      </c>
      <c r="N380" s="233" t="s">
        <v>44</v>
      </c>
      <c r="O380" s="90"/>
      <c r="P380" s="234">
        <f>O380*H380</f>
        <v>0</v>
      </c>
      <c r="Q380" s="234">
        <v>0</v>
      </c>
      <c r="R380" s="234">
        <f>Q380*H380</f>
        <v>0</v>
      </c>
      <c r="S380" s="234">
        <v>0</v>
      </c>
      <c r="T380" s="235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6" t="s">
        <v>160</v>
      </c>
      <c r="AT380" s="236" t="s">
        <v>155</v>
      </c>
      <c r="AU380" s="236" t="s">
        <v>88</v>
      </c>
      <c r="AY380" s="16" t="s">
        <v>153</v>
      </c>
      <c r="BE380" s="237">
        <f>IF(N380="základní",J380,0)</f>
        <v>0</v>
      </c>
      <c r="BF380" s="237">
        <f>IF(N380="snížená",J380,0)</f>
        <v>0</v>
      </c>
      <c r="BG380" s="237">
        <f>IF(N380="zákl. přenesená",J380,0)</f>
        <v>0</v>
      </c>
      <c r="BH380" s="237">
        <f>IF(N380="sníž. přenesená",J380,0)</f>
        <v>0</v>
      </c>
      <c r="BI380" s="237">
        <f>IF(N380="nulová",J380,0)</f>
        <v>0</v>
      </c>
      <c r="BJ380" s="16" t="s">
        <v>88</v>
      </c>
      <c r="BK380" s="237">
        <f>ROUND(I380*H380,0)</f>
        <v>0</v>
      </c>
      <c r="BL380" s="16" t="s">
        <v>160</v>
      </c>
      <c r="BM380" s="236" t="s">
        <v>2041</v>
      </c>
    </row>
    <row r="381" s="2" customFormat="1" ht="16.5" customHeight="1">
      <c r="A381" s="37"/>
      <c r="B381" s="38"/>
      <c r="C381" s="225" t="s">
        <v>645</v>
      </c>
      <c r="D381" s="225" t="s">
        <v>155</v>
      </c>
      <c r="E381" s="226" t="s">
        <v>646</v>
      </c>
      <c r="F381" s="227" t="s">
        <v>647</v>
      </c>
      <c r="G381" s="228" t="s">
        <v>352</v>
      </c>
      <c r="H381" s="229">
        <v>10</v>
      </c>
      <c r="I381" s="230"/>
      <c r="J381" s="231">
        <f>ROUND(I381*H381,0)</f>
        <v>0</v>
      </c>
      <c r="K381" s="227" t="s">
        <v>159</v>
      </c>
      <c r="L381" s="43"/>
      <c r="M381" s="232" t="s">
        <v>1</v>
      </c>
      <c r="N381" s="233" t="s">
        <v>44</v>
      </c>
      <c r="O381" s="90"/>
      <c r="P381" s="234">
        <f>O381*H381</f>
        <v>0</v>
      </c>
      <c r="Q381" s="234">
        <v>0</v>
      </c>
      <c r="R381" s="234">
        <f>Q381*H381</f>
        <v>0</v>
      </c>
      <c r="S381" s="234">
        <v>0</v>
      </c>
      <c r="T381" s="235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36" t="s">
        <v>160</v>
      </c>
      <c r="AT381" s="236" t="s">
        <v>155</v>
      </c>
      <c r="AU381" s="236" t="s">
        <v>88</v>
      </c>
      <c r="AY381" s="16" t="s">
        <v>153</v>
      </c>
      <c r="BE381" s="237">
        <f>IF(N381="základní",J381,0)</f>
        <v>0</v>
      </c>
      <c r="BF381" s="237">
        <f>IF(N381="snížená",J381,0)</f>
        <v>0</v>
      </c>
      <c r="BG381" s="237">
        <f>IF(N381="zákl. přenesená",J381,0)</f>
        <v>0</v>
      </c>
      <c r="BH381" s="237">
        <f>IF(N381="sníž. přenesená",J381,0)</f>
        <v>0</v>
      </c>
      <c r="BI381" s="237">
        <f>IF(N381="nulová",J381,0)</f>
        <v>0</v>
      </c>
      <c r="BJ381" s="16" t="s">
        <v>88</v>
      </c>
      <c r="BK381" s="237">
        <f>ROUND(I381*H381,0)</f>
        <v>0</v>
      </c>
      <c r="BL381" s="16" t="s">
        <v>160</v>
      </c>
      <c r="BM381" s="236" t="s">
        <v>2042</v>
      </c>
    </row>
    <row r="382" s="13" customFormat="1">
      <c r="A382" s="13"/>
      <c r="B382" s="238"/>
      <c r="C382" s="239"/>
      <c r="D382" s="240" t="s">
        <v>162</v>
      </c>
      <c r="E382" s="241" t="s">
        <v>1</v>
      </c>
      <c r="F382" s="242" t="s">
        <v>1617</v>
      </c>
      <c r="G382" s="239"/>
      <c r="H382" s="243">
        <v>10</v>
      </c>
      <c r="I382" s="244"/>
      <c r="J382" s="239"/>
      <c r="K382" s="239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162</v>
      </c>
      <c r="AU382" s="249" t="s">
        <v>88</v>
      </c>
      <c r="AV382" s="13" t="s">
        <v>88</v>
      </c>
      <c r="AW382" s="13" t="s">
        <v>33</v>
      </c>
      <c r="AX382" s="13" t="s">
        <v>78</v>
      </c>
      <c r="AY382" s="249" t="s">
        <v>153</v>
      </c>
    </row>
    <row r="383" s="2" customFormat="1" ht="24.15" customHeight="1">
      <c r="A383" s="37"/>
      <c r="B383" s="38"/>
      <c r="C383" s="225" t="s">
        <v>650</v>
      </c>
      <c r="D383" s="225" t="s">
        <v>155</v>
      </c>
      <c r="E383" s="226" t="s">
        <v>651</v>
      </c>
      <c r="F383" s="227" t="s">
        <v>652</v>
      </c>
      <c r="G383" s="228" t="s">
        <v>352</v>
      </c>
      <c r="H383" s="229">
        <v>910</v>
      </c>
      <c r="I383" s="230"/>
      <c r="J383" s="231">
        <f>ROUND(I383*H383,0)</f>
        <v>0</v>
      </c>
      <c r="K383" s="227" t="s">
        <v>159</v>
      </c>
      <c r="L383" s="43"/>
      <c r="M383" s="232" t="s">
        <v>1</v>
      </c>
      <c r="N383" s="233" t="s">
        <v>44</v>
      </c>
      <c r="O383" s="90"/>
      <c r="P383" s="234">
        <f>O383*H383</f>
        <v>0</v>
      </c>
      <c r="Q383" s="234">
        <v>0</v>
      </c>
      <c r="R383" s="234">
        <f>Q383*H383</f>
        <v>0</v>
      </c>
      <c r="S383" s="234">
        <v>0</v>
      </c>
      <c r="T383" s="235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36" t="s">
        <v>160</v>
      </c>
      <c r="AT383" s="236" t="s">
        <v>155</v>
      </c>
      <c r="AU383" s="236" t="s">
        <v>88</v>
      </c>
      <c r="AY383" s="16" t="s">
        <v>153</v>
      </c>
      <c r="BE383" s="237">
        <f>IF(N383="základní",J383,0)</f>
        <v>0</v>
      </c>
      <c r="BF383" s="237">
        <f>IF(N383="snížená",J383,0)</f>
        <v>0</v>
      </c>
      <c r="BG383" s="237">
        <f>IF(N383="zákl. přenesená",J383,0)</f>
        <v>0</v>
      </c>
      <c r="BH383" s="237">
        <f>IF(N383="sníž. přenesená",J383,0)</f>
        <v>0</v>
      </c>
      <c r="BI383" s="237">
        <f>IF(N383="nulová",J383,0)</f>
        <v>0</v>
      </c>
      <c r="BJ383" s="16" t="s">
        <v>88</v>
      </c>
      <c r="BK383" s="237">
        <f>ROUND(I383*H383,0)</f>
        <v>0</v>
      </c>
      <c r="BL383" s="16" t="s">
        <v>160</v>
      </c>
      <c r="BM383" s="236" t="s">
        <v>2043</v>
      </c>
    </row>
    <row r="384" s="13" customFormat="1">
      <c r="A384" s="13"/>
      <c r="B384" s="238"/>
      <c r="C384" s="239"/>
      <c r="D384" s="240" t="s">
        <v>162</v>
      </c>
      <c r="E384" s="241" t="s">
        <v>1</v>
      </c>
      <c r="F384" s="242" t="s">
        <v>1619</v>
      </c>
      <c r="G384" s="239"/>
      <c r="H384" s="243">
        <v>910</v>
      </c>
      <c r="I384" s="244"/>
      <c r="J384" s="239"/>
      <c r="K384" s="239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162</v>
      </c>
      <c r="AU384" s="249" t="s">
        <v>88</v>
      </c>
      <c r="AV384" s="13" t="s">
        <v>88</v>
      </c>
      <c r="AW384" s="13" t="s">
        <v>33</v>
      </c>
      <c r="AX384" s="13" t="s">
        <v>78</v>
      </c>
      <c r="AY384" s="249" t="s">
        <v>153</v>
      </c>
    </row>
    <row r="385" s="2" customFormat="1" ht="16.5" customHeight="1">
      <c r="A385" s="37"/>
      <c r="B385" s="38"/>
      <c r="C385" s="225" t="s">
        <v>655</v>
      </c>
      <c r="D385" s="225" t="s">
        <v>155</v>
      </c>
      <c r="E385" s="226" t="s">
        <v>656</v>
      </c>
      <c r="F385" s="227" t="s">
        <v>657</v>
      </c>
      <c r="G385" s="228" t="s">
        <v>352</v>
      </c>
      <c r="H385" s="229">
        <v>10</v>
      </c>
      <c r="I385" s="230"/>
      <c r="J385" s="231">
        <f>ROUND(I385*H385,0)</f>
        <v>0</v>
      </c>
      <c r="K385" s="227" t="s">
        <v>159</v>
      </c>
      <c r="L385" s="43"/>
      <c r="M385" s="232" t="s">
        <v>1</v>
      </c>
      <c r="N385" s="233" t="s">
        <v>44</v>
      </c>
      <c r="O385" s="90"/>
      <c r="P385" s="234">
        <f>O385*H385</f>
        <v>0</v>
      </c>
      <c r="Q385" s="234">
        <v>0</v>
      </c>
      <c r="R385" s="234">
        <f>Q385*H385</f>
        <v>0</v>
      </c>
      <c r="S385" s="234">
        <v>0</v>
      </c>
      <c r="T385" s="235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6" t="s">
        <v>160</v>
      </c>
      <c r="AT385" s="236" t="s">
        <v>155</v>
      </c>
      <c r="AU385" s="236" t="s">
        <v>88</v>
      </c>
      <c r="AY385" s="16" t="s">
        <v>153</v>
      </c>
      <c r="BE385" s="237">
        <f>IF(N385="základní",J385,0)</f>
        <v>0</v>
      </c>
      <c r="BF385" s="237">
        <f>IF(N385="snížená",J385,0)</f>
        <v>0</v>
      </c>
      <c r="BG385" s="237">
        <f>IF(N385="zákl. přenesená",J385,0)</f>
        <v>0</v>
      </c>
      <c r="BH385" s="237">
        <f>IF(N385="sníž. přenesená",J385,0)</f>
        <v>0</v>
      </c>
      <c r="BI385" s="237">
        <f>IF(N385="nulová",J385,0)</f>
        <v>0</v>
      </c>
      <c r="BJ385" s="16" t="s">
        <v>88</v>
      </c>
      <c r="BK385" s="237">
        <f>ROUND(I385*H385,0)</f>
        <v>0</v>
      </c>
      <c r="BL385" s="16" t="s">
        <v>160</v>
      </c>
      <c r="BM385" s="236" t="s">
        <v>2044</v>
      </c>
    </row>
    <row r="386" s="2" customFormat="1" ht="33" customHeight="1">
      <c r="A386" s="37"/>
      <c r="B386" s="38"/>
      <c r="C386" s="225" t="s">
        <v>659</v>
      </c>
      <c r="D386" s="225" t="s">
        <v>155</v>
      </c>
      <c r="E386" s="226" t="s">
        <v>660</v>
      </c>
      <c r="F386" s="227" t="s">
        <v>661</v>
      </c>
      <c r="G386" s="228" t="s">
        <v>158</v>
      </c>
      <c r="H386" s="229">
        <v>174.136</v>
      </c>
      <c r="I386" s="230"/>
      <c r="J386" s="231">
        <f>ROUND(I386*H386,0)</f>
        <v>0</v>
      </c>
      <c r="K386" s="227" t="s">
        <v>159</v>
      </c>
      <c r="L386" s="43"/>
      <c r="M386" s="232" t="s">
        <v>1</v>
      </c>
      <c r="N386" s="233" t="s">
        <v>44</v>
      </c>
      <c r="O386" s="90"/>
      <c r="P386" s="234">
        <f>O386*H386</f>
        <v>0</v>
      </c>
      <c r="Q386" s="234">
        <v>0.00012999999999999999</v>
      </c>
      <c r="R386" s="234">
        <f>Q386*H386</f>
        <v>0.022637679999999997</v>
      </c>
      <c r="S386" s="234">
        <v>0</v>
      </c>
      <c r="T386" s="23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6" t="s">
        <v>160</v>
      </c>
      <c r="AT386" s="236" t="s">
        <v>155</v>
      </c>
      <c r="AU386" s="236" t="s">
        <v>88</v>
      </c>
      <c r="AY386" s="16" t="s">
        <v>153</v>
      </c>
      <c r="BE386" s="237">
        <f>IF(N386="základní",J386,0)</f>
        <v>0</v>
      </c>
      <c r="BF386" s="237">
        <f>IF(N386="snížená",J386,0)</f>
        <v>0</v>
      </c>
      <c r="BG386" s="237">
        <f>IF(N386="zákl. přenesená",J386,0)</f>
        <v>0</v>
      </c>
      <c r="BH386" s="237">
        <f>IF(N386="sníž. přenesená",J386,0)</f>
        <v>0</v>
      </c>
      <c r="BI386" s="237">
        <f>IF(N386="nulová",J386,0)</f>
        <v>0</v>
      </c>
      <c r="BJ386" s="16" t="s">
        <v>88</v>
      </c>
      <c r="BK386" s="237">
        <f>ROUND(I386*H386,0)</f>
        <v>0</v>
      </c>
      <c r="BL386" s="16" t="s">
        <v>160</v>
      </c>
      <c r="BM386" s="236" t="s">
        <v>2045</v>
      </c>
    </row>
    <row r="387" s="13" customFormat="1">
      <c r="A387" s="13"/>
      <c r="B387" s="238"/>
      <c r="C387" s="239"/>
      <c r="D387" s="240" t="s">
        <v>162</v>
      </c>
      <c r="E387" s="241" t="s">
        <v>1</v>
      </c>
      <c r="F387" s="242" t="s">
        <v>1436</v>
      </c>
      <c r="G387" s="239"/>
      <c r="H387" s="243">
        <v>6.5999999999999996</v>
      </c>
      <c r="I387" s="244"/>
      <c r="J387" s="239"/>
      <c r="K387" s="239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162</v>
      </c>
      <c r="AU387" s="249" t="s">
        <v>88</v>
      </c>
      <c r="AV387" s="13" t="s">
        <v>88</v>
      </c>
      <c r="AW387" s="13" t="s">
        <v>33</v>
      </c>
      <c r="AX387" s="13" t="s">
        <v>78</v>
      </c>
      <c r="AY387" s="249" t="s">
        <v>153</v>
      </c>
    </row>
    <row r="388" s="13" customFormat="1">
      <c r="A388" s="13"/>
      <c r="B388" s="238"/>
      <c r="C388" s="239"/>
      <c r="D388" s="240" t="s">
        <v>162</v>
      </c>
      <c r="E388" s="241" t="s">
        <v>1</v>
      </c>
      <c r="F388" s="242" t="s">
        <v>1622</v>
      </c>
      <c r="G388" s="239"/>
      <c r="H388" s="243">
        <v>4.4400000000000004</v>
      </c>
      <c r="I388" s="244"/>
      <c r="J388" s="239"/>
      <c r="K388" s="239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162</v>
      </c>
      <c r="AU388" s="249" t="s">
        <v>88</v>
      </c>
      <c r="AV388" s="13" t="s">
        <v>88</v>
      </c>
      <c r="AW388" s="13" t="s">
        <v>33</v>
      </c>
      <c r="AX388" s="13" t="s">
        <v>78</v>
      </c>
      <c r="AY388" s="249" t="s">
        <v>153</v>
      </c>
    </row>
    <row r="389" s="13" customFormat="1">
      <c r="A389" s="13"/>
      <c r="B389" s="238"/>
      <c r="C389" s="239"/>
      <c r="D389" s="240" t="s">
        <v>162</v>
      </c>
      <c r="E389" s="241" t="s">
        <v>1</v>
      </c>
      <c r="F389" s="242" t="s">
        <v>1623</v>
      </c>
      <c r="G389" s="239"/>
      <c r="H389" s="243">
        <v>3.04</v>
      </c>
      <c r="I389" s="244"/>
      <c r="J389" s="239"/>
      <c r="K389" s="239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162</v>
      </c>
      <c r="AU389" s="249" t="s">
        <v>88</v>
      </c>
      <c r="AV389" s="13" t="s">
        <v>88</v>
      </c>
      <c r="AW389" s="13" t="s">
        <v>33</v>
      </c>
      <c r="AX389" s="13" t="s">
        <v>78</v>
      </c>
      <c r="AY389" s="249" t="s">
        <v>153</v>
      </c>
    </row>
    <row r="390" s="13" customFormat="1">
      <c r="A390" s="13"/>
      <c r="B390" s="238"/>
      <c r="C390" s="239"/>
      <c r="D390" s="240" t="s">
        <v>162</v>
      </c>
      <c r="E390" s="241" t="s">
        <v>1</v>
      </c>
      <c r="F390" s="242" t="s">
        <v>1927</v>
      </c>
      <c r="G390" s="239"/>
      <c r="H390" s="243">
        <v>160.05600000000001</v>
      </c>
      <c r="I390" s="244"/>
      <c r="J390" s="239"/>
      <c r="K390" s="239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162</v>
      </c>
      <c r="AU390" s="249" t="s">
        <v>88</v>
      </c>
      <c r="AV390" s="13" t="s">
        <v>88</v>
      </c>
      <c r="AW390" s="13" t="s">
        <v>33</v>
      </c>
      <c r="AX390" s="13" t="s">
        <v>78</v>
      </c>
      <c r="AY390" s="249" t="s">
        <v>153</v>
      </c>
    </row>
    <row r="391" s="2" customFormat="1" ht="21.75" customHeight="1">
      <c r="A391" s="37"/>
      <c r="B391" s="38"/>
      <c r="C391" s="225" t="s">
        <v>664</v>
      </c>
      <c r="D391" s="225" t="s">
        <v>155</v>
      </c>
      <c r="E391" s="226" t="s">
        <v>665</v>
      </c>
      <c r="F391" s="227" t="s">
        <v>666</v>
      </c>
      <c r="G391" s="228" t="s">
        <v>583</v>
      </c>
      <c r="H391" s="229">
        <v>4</v>
      </c>
      <c r="I391" s="230"/>
      <c r="J391" s="231">
        <f>ROUND(I391*H391,0)</f>
        <v>0</v>
      </c>
      <c r="K391" s="227" t="s">
        <v>159</v>
      </c>
      <c r="L391" s="43"/>
      <c r="M391" s="232" t="s">
        <v>1</v>
      </c>
      <c r="N391" s="233" t="s">
        <v>44</v>
      </c>
      <c r="O391" s="90"/>
      <c r="P391" s="234">
        <f>O391*H391</f>
        <v>0</v>
      </c>
      <c r="Q391" s="234">
        <v>0.00014999999999999999</v>
      </c>
      <c r="R391" s="234">
        <f>Q391*H391</f>
        <v>0.00059999999999999995</v>
      </c>
      <c r="S391" s="234">
        <v>0</v>
      </c>
      <c r="T391" s="23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6" t="s">
        <v>160</v>
      </c>
      <c r="AT391" s="236" t="s">
        <v>155</v>
      </c>
      <c r="AU391" s="236" t="s">
        <v>88</v>
      </c>
      <c r="AY391" s="16" t="s">
        <v>153</v>
      </c>
      <c r="BE391" s="237">
        <f>IF(N391="základní",J391,0)</f>
        <v>0</v>
      </c>
      <c r="BF391" s="237">
        <f>IF(N391="snížená",J391,0)</f>
        <v>0</v>
      </c>
      <c r="BG391" s="237">
        <f>IF(N391="zákl. přenesená",J391,0)</f>
        <v>0</v>
      </c>
      <c r="BH391" s="237">
        <f>IF(N391="sníž. přenesená",J391,0)</f>
        <v>0</v>
      </c>
      <c r="BI391" s="237">
        <f>IF(N391="nulová",J391,0)</f>
        <v>0</v>
      </c>
      <c r="BJ391" s="16" t="s">
        <v>88</v>
      </c>
      <c r="BK391" s="237">
        <f>ROUND(I391*H391,0)</f>
        <v>0</v>
      </c>
      <c r="BL391" s="16" t="s">
        <v>160</v>
      </c>
      <c r="BM391" s="236" t="s">
        <v>2046</v>
      </c>
    </row>
    <row r="392" s="13" customFormat="1">
      <c r="A392" s="13"/>
      <c r="B392" s="238"/>
      <c r="C392" s="239"/>
      <c r="D392" s="240" t="s">
        <v>162</v>
      </c>
      <c r="E392" s="241" t="s">
        <v>1</v>
      </c>
      <c r="F392" s="242" t="s">
        <v>668</v>
      </c>
      <c r="G392" s="239"/>
      <c r="H392" s="243">
        <v>4</v>
      </c>
      <c r="I392" s="244"/>
      <c r="J392" s="239"/>
      <c r="K392" s="239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162</v>
      </c>
      <c r="AU392" s="249" t="s">
        <v>88</v>
      </c>
      <c r="AV392" s="13" t="s">
        <v>88</v>
      </c>
      <c r="AW392" s="13" t="s">
        <v>33</v>
      </c>
      <c r="AX392" s="13" t="s">
        <v>78</v>
      </c>
      <c r="AY392" s="249" t="s">
        <v>153</v>
      </c>
    </row>
    <row r="393" s="2" customFormat="1" ht="24.15" customHeight="1">
      <c r="A393" s="37"/>
      <c r="B393" s="38"/>
      <c r="C393" s="225" t="s">
        <v>669</v>
      </c>
      <c r="D393" s="225" t="s">
        <v>155</v>
      </c>
      <c r="E393" s="226" t="s">
        <v>670</v>
      </c>
      <c r="F393" s="227" t="s">
        <v>671</v>
      </c>
      <c r="G393" s="228" t="s">
        <v>583</v>
      </c>
      <c r="H393" s="229">
        <v>16</v>
      </c>
      <c r="I393" s="230"/>
      <c r="J393" s="231">
        <f>ROUND(I393*H393,0)</f>
        <v>0</v>
      </c>
      <c r="K393" s="227" t="s">
        <v>159</v>
      </c>
      <c r="L393" s="43"/>
      <c r="M393" s="232" t="s">
        <v>1</v>
      </c>
      <c r="N393" s="233" t="s">
        <v>44</v>
      </c>
      <c r="O393" s="90"/>
      <c r="P393" s="234">
        <f>O393*H393</f>
        <v>0</v>
      </c>
      <c r="Q393" s="234">
        <v>1.0000000000000001E-05</v>
      </c>
      <c r="R393" s="234">
        <f>Q393*H393</f>
        <v>0.00016000000000000001</v>
      </c>
      <c r="S393" s="234">
        <v>0</v>
      </c>
      <c r="T393" s="235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36" t="s">
        <v>160</v>
      </c>
      <c r="AT393" s="236" t="s">
        <v>155</v>
      </c>
      <c r="AU393" s="236" t="s">
        <v>88</v>
      </c>
      <c r="AY393" s="16" t="s">
        <v>153</v>
      </c>
      <c r="BE393" s="237">
        <f>IF(N393="základní",J393,0)</f>
        <v>0</v>
      </c>
      <c r="BF393" s="237">
        <f>IF(N393="snížená",J393,0)</f>
        <v>0</v>
      </c>
      <c r="BG393" s="237">
        <f>IF(N393="zákl. přenesená",J393,0)</f>
        <v>0</v>
      </c>
      <c r="BH393" s="237">
        <f>IF(N393="sníž. přenesená",J393,0)</f>
        <v>0</v>
      </c>
      <c r="BI393" s="237">
        <f>IF(N393="nulová",J393,0)</f>
        <v>0</v>
      </c>
      <c r="BJ393" s="16" t="s">
        <v>88</v>
      </c>
      <c r="BK393" s="237">
        <f>ROUND(I393*H393,0)</f>
        <v>0</v>
      </c>
      <c r="BL393" s="16" t="s">
        <v>160</v>
      </c>
      <c r="BM393" s="236" t="s">
        <v>2047</v>
      </c>
    </row>
    <row r="394" s="13" customFormat="1">
      <c r="A394" s="13"/>
      <c r="B394" s="238"/>
      <c r="C394" s="239"/>
      <c r="D394" s="240" t="s">
        <v>162</v>
      </c>
      <c r="E394" s="241" t="s">
        <v>1</v>
      </c>
      <c r="F394" s="242" t="s">
        <v>673</v>
      </c>
      <c r="G394" s="239"/>
      <c r="H394" s="243">
        <v>16</v>
      </c>
      <c r="I394" s="244"/>
      <c r="J394" s="239"/>
      <c r="K394" s="239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162</v>
      </c>
      <c r="AU394" s="249" t="s">
        <v>88</v>
      </c>
      <c r="AV394" s="13" t="s">
        <v>88</v>
      </c>
      <c r="AW394" s="13" t="s">
        <v>33</v>
      </c>
      <c r="AX394" s="13" t="s">
        <v>78</v>
      </c>
      <c r="AY394" s="249" t="s">
        <v>153</v>
      </c>
    </row>
    <row r="395" s="2" customFormat="1" ht="24.15" customHeight="1">
      <c r="A395" s="37"/>
      <c r="B395" s="38"/>
      <c r="C395" s="225" t="s">
        <v>674</v>
      </c>
      <c r="D395" s="225" t="s">
        <v>155</v>
      </c>
      <c r="E395" s="226" t="s">
        <v>675</v>
      </c>
      <c r="F395" s="227" t="s">
        <v>676</v>
      </c>
      <c r="G395" s="228" t="s">
        <v>583</v>
      </c>
      <c r="H395" s="229">
        <v>272</v>
      </c>
      <c r="I395" s="230"/>
      <c r="J395" s="231">
        <f>ROUND(I395*H395,0)</f>
        <v>0</v>
      </c>
      <c r="K395" s="227" t="s">
        <v>1</v>
      </c>
      <c r="L395" s="43"/>
      <c r="M395" s="232" t="s">
        <v>1</v>
      </c>
      <c r="N395" s="233" t="s">
        <v>44</v>
      </c>
      <c r="O395" s="90"/>
      <c r="P395" s="234">
        <f>O395*H395</f>
        <v>0</v>
      </c>
      <c r="Q395" s="234">
        <v>1.0000000000000001E-05</v>
      </c>
      <c r="R395" s="234">
        <f>Q395*H395</f>
        <v>0.0027200000000000002</v>
      </c>
      <c r="S395" s="234">
        <v>0</v>
      </c>
      <c r="T395" s="235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6" t="s">
        <v>160</v>
      </c>
      <c r="AT395" s="236" t="s">
        <v>155</v>
      </c>
      <c r="AU395" s="236" t="s">
        <v>88</v>
      </c>
      <c r="AY395" s="16" t="s">
        <v>153</v>
      </c>
      <c r="BE395" s="237">
        <f>IF(N395="základní",J395,0)</f>
        <v>0</v>
      </c>
      <c r="BF395" s="237">
        <f>IF(N395="snížená",J395,0)</f>
        <v>0</v>
      </c>
      <c r="BG395" s="237">
        <f>IF(N395="zákl. přenesená",J395,0)</f>
        <v>0</v>
      </c>
      <c r="BH395" s="237">
        <f>IF(N395="sníž. přenesená",J395,0)</f>
        <v>0</v>
      </c>
      <c r="BI395" s="237">
        <f>IF(N395="nulová",J395,0)</f>
        <v>0</v>
      </c>
      <c r="BJ395" s="16" t="s">
        <v>88</v>
      </c>
      <c r="BK395" s="237">
        <f>ROUND(I395*H395,0)</f>
        <v>0</v>
      </c>
      <c r="BL395" s="16" t="s">
        <v>160</v>
      </c>
      <c r="BM395" s="236" t="s">
        <v>2048</v>
      </c>
    </row>
    <row r="396" s="13" customFormat="1">
      <c r="A396" s="13"/>
      <c r="B396" s="238"/>
      <c r="C396" s="239"/>
      <c r="D396" s="240" t="s">
        <v>162</v>
      </c>
      <c r="E396" s="241" t="s">
        <v>1</v>
      </c>
      <c r="F396" s="242" t="s">
        <v>1627</v>
      </c>
      <c r="G396" s="239"/>
      <c r="H396" s="243">
        <v>272</v>
      </c>
      <c r="I396" s="244"/>
      <c r="J396" s="239"/>
      <c r="K396" s="239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162</v>
      </c>
      <c r="AU396" s="249" t="s">
        <v>88</v>
      </c>
      <c r="AV396" s="13" t="s">
        <v>88</v>
      </c>
      <c r="AW396" s="13" t="s">
        <v>33</v>
      </c>
      <c r="AX396" s="13" t="s">
        <v>78</v>
      </c>
      <c r="AY396" s="249" t="s">
        <v>153</v>
      </c>
    </row>
    <row r="397" s="2" customFormat="1" ht="21.75" customHeight="1">
      <c r="A397" s="37"/>
      <c r="B397" s="38"/>
      <c r="C397" s="225" t="s">
        <v>679</v>
      </c>
      <c r="D397" s="225" t="s">
        <v>155</v>
      </c>
      <c r="E397" s="226" t="s">
        <v>680</v>
      </c>
      <c r="F397" s="227" t="s">
        <v>681</v>
      </c>
      <c r="G397" s="228" t="s">
        <v>583</v>
      </c>
      <c r="H397" s="229">
        <v>288</v>
      </c>
      <c r="I397" s="230"/>
      <c r="J397" s="231">
        <f>ROUND(I397*H397,0)</f>
        <v>0</v>
      </c>
      <c r="K397" s="227" t="s">
        <v>159</v>
      </c>
      <c r="L397" s="43"/>
      <c r="M397" s="232" t="s">
        <v>1</v>
      </c>
      <c r="N397" s="233" t="s">
        <v>44</v>
      </c>
      <c r="O397" s="90"/>
      <c r="P397" s="234">
        <f>O397*H397</f>
        <v>0</v>
      </c>
      <c r="Q397" s="234">
        <v>6.9999999999999994E-05</v>
      </c>
      <c r="R397" s="234">
        <f>Q397*H397</f>
        <v>0.020159999999999997</v>
      </c>
      <c r="S397" s="234">
        <v>0</v>
      </c>
      <c r="T397" s="235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6" t="s">
        <v>160</v>
      </c>
      <c r="AT397" s="236" t="s">
        <v>155</v>
      </c>
      <c r="AU397" s="236" t="s">
        <v>88</v>
      </c>
      <c r="AY397" s="16" t="s">
        <v>153</v>
      </c>
      <c r="BE397" s="237">
        <f>IF(N397="základní",J397,0)</f>
        <v>0</v>
      </c>
      <c r="BF397" s="237">
        <f>IF(N397="snížená",J397,0)</f>
        <v>0</v>
      </c>
      <c r="BG397" s="237">
        <f>IF(N397="zákl. přenesená",J397,0)</f>
        <v>0</v>
      </c>
      <c r="BH397" s="237">
        <f>IF(N397="sníž. přenesená",J397,0)</f>
        <v>0</v>
      </c>
      <c r="BI397" s="237">
        <f>IF(N397="nulová",J397,0)</f>
        <v>0</v>
      </c>
      <c r="BJ397" s="16" t="s">
        <v>88</v>
      </c>
      <c r="BK397" s="237">
        <f>ROUND(I397*H397,0)</f>
        <v>0</v>
      </c>
      <c r="BL397" s="16" t="s">
        <v>160</v>
      </c>
      <c r="BM397" s="236" t="s">
        <v>2049</v>
      </c>
    </row>
    <row r="398" s="13" customFormat="1">
      <c r="A398" s="13"/>
      <c r="B398" s="238"/>
      <c r="C398" s="239"/>
      <c r="D398" s="240" t="s">
        <v>162</v>
      </c>
      <c r="E398" s="241" t="s">
        <v>1</v>
      </c>
      <c r="F398" s="242" t="s">
        <v>673</v>
      </c>
      <c r="G398" s="239"/>
      <c r="H398" s="243">
        <v>16</v>
      </c>
      <c r="I398" s="244"/>
      <c r="J398" s="239"/>
      <c r="K398" s="239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162</v>
      </c>
      <c r="AU398" s="249" t="s">
        <v>88</v>
      </c>
      <c r="AV398" s="13" t="s">
        <v>88</v>
      </c>
      <c r="AW398" s="13" t="s">
        <v>33</v>
      </c>
      <c r="AX398" s="13" t="s">
        <v>78</v>
      </c>
      <c r="AY398" s="249" t="s">
        <v>153</v>
      </c>
    </row>
    <row r="399" s="13" customFormat="1">
      <c r="A399" s="13"/>
      <c r="B399" s="238"/>
      <c r="C399" s="239"/>
      <c r="D399" s="240" t="s">
        <v>162</v>
      </c>
      <c r="E399" s="241" t="s">
        <v>1</v>
      </c>
      <c r="F399" s="242" t="s">
        <v>1627</v>
      </c>
      <c r="G399" s="239"/>
      <c r="H399" s="243">
        <v>272</v>
      </c>
      <c r="I399" s="244"/>
      <c r="J399" s="239"/>
      <c r="K399" s="239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162</v>
      </c>
      <c r="AU399" s="249" t="s">
        <v>88</v>
      </c>
      <c r="AV399" s="13" t="s">
        <v>88</v>
      </c>
      <c r="AW399" s="13" t="s">
        <v>33</v>
      </c>
      <c r="AX399" s="13" t="s">
        <v>78</v>
      </c>
      <c r="AY399" s="249" t="s">
        <v>153</v>
      </c>
    </row>
    <row r="400" s="2" customFormat="1" ht="24.15" customHeight="1">
      <c r="A400" s="37"/>
      <c r="B400" s="38"/>
      <c r="C400" s="225" t="s">
        <v>683</v>
      </c>
      <c r="D400" s="225" t="s">
        <v>155</v>
      </c>
      <c r="E400" s="226" t="s">
        <v>684</v>
      </c>
      <c r="F400" s="227" t="s">
        <v>685</v>
      </c>
      <c r="G400" s="228" t="s">
        <v>158</v>
      </c>
      <c r="H400" s="229">
        <v>28.949999999999999</v>
      </c>
      <c r="I400" s="230"/>
      <c r="J400" s="231">
        <f>ROUND(I400*H400,0)</f>
        <v>0</v>
      </c>
      <c r="K400" s="227" t="s">
        <v>159</v>
      </c>
      <c r="L400" s="43"/>
      <c r="M400" s="232" t="s">
        <v>1</v>
      </c>
      <c r="N400" s="233" t="s">
        <v>44</v>
      </c>
      <c r="O400" s="90"/>
      <c r="P400" s="234">
        <f>O400*H400</f>
        <v>0</v>
      </c>
      <c r="Q400" s="234">
        <v>0.048000000000000001</v>
      </c>
      <c r="R400" s="234">
        <f>Q400*H400</f>
        <v>1.3896</v>
      </c>
      <c r="S400" s="234">
        <v>0.048000000000000001</v>
      </c>
      <c r="T400" s="235">
        <f>S400*H400</f>
        <v>1.3896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36" t="s">
        <v>160</v>
      </c>
      <c r="AT400" s="236" t="s">
        <v>155</v>
      </c>
      <c r="AU400" s="236" t="s">
        <v>88</v>
      </c>
      <c r="AY400" s="16" t="s">
        <v>153</v>
      </c>
      <c r="BE400" s="237">
        <f>IF(N400="základní",J400,0)</f>
        <v>0</v>
      </c>
      <c r="BF400" s="237">
        <f>IF(N400="snížená",J400,0)</f>
        <v>0</v>
      </c>
      <c r="BG400" s="237">
        <f>IF(N400="zákl. přenesená",J400,0)</f>
        <v>0</v>
      </c>
      <c r="BH400" s="237">
        <f>IF(N400="sníž. přenesená",J400,0)</f>
        <v>0</v>
      </c>
      <c r="BI400" s="237">
        <f>IF(N400="nulová",J400,0)</f>
        <v>0</v>
      </c>
      <c r="BJ400" s="16" t="s">
        <v>88</v>
      </c>
      <c r="BK400" s="237">
        <f>ROUND(I400*H400,0)</f>
        <v>0</v>
      </c>
      <c r="BL400" s="16" t="s">
        <v>160</v>
      </c>
      <c r="BM400" s="236" t="s">
        <v>2050</v>
      </c>
    </row>
    <row r="401" s="13" customFormat="1">
      <c r="A401" s="13"/>
      <c r="B401" s="238"/>
      <c r="C401" s="239"/>
      <c r="D401" s="240" t="s">
        <v>162</v>
      </c>
      <c r="E401" s="241" t="s">
        <v>1</v>
      </c>
      <c r="F401" s="242" t="s">
        <v>561</v>
      </c>
      <c r="G401" s="239"/>
      <c r="H401" s="243">
        <v>10.710000000000001</v>
      </c>
      <c r="I401" s="244"/>
      <c r="J401" s="239"/>
      <c r="K401" s="239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162</v>
      </c>
      <c r="AU401" s="249" t="s">
        <v>88</v>
      </c>
      <c r="AV401" s="13" t="s">
        <v>88</v>
      </c>
      <c r="AW401" s="13" t="s">
        <v>33</v>
      </c>
      <c r="AX401" s="13" t="s">
        <v>78</v>
      </c>
      <c r="AY401" s="249" t="s">
        <v>153</v>
      </c>
    </row>
    <row r="402" s="13" customFormat="1">
      <c r="A402" s="13"/>
      <c r="B402" s="238"/>
      <c r="C402" s="239"/>
      <c r="D402" s="240" t="s">
        <v>162</v>
      </c>
      <c r="E402" s="241" t="s">
        <v>1</v>
      </c>
      <c r="F402" s="242" t="s">
        <v>2051</v>
      </c>
      <c r="G402" s="239"/>
      <c r="H402" s="243">
        <v>9.9000000000000004</v>
      </c>
      <c r="I402" s="244"/>
      <c r="J402" s="239"/>
      <c r="K402" s="239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162</v>
      </c>
      <c r="AU402" s="249" t="s">
        <v>88</v>
      </c>
      <c r="AV402" s="13" t="s">
        <v>88</v>
      </c>
      <c r="AW402" s="13" t="s">
        <v>33</v>
      </c>
      <c r="AX402" s="13" t="s">
        <v>78</v>
      </c>
      <c r="AY402" s="249" t="s">
        <v>153</v>
      </c>
    </row>
    <row r="403" s="13" customFormat="1">
      <c r="A403" s="13"/>
      <c r="B403" s="238"/>
      <c r="C403" s="239"/>
      <c r="D403" s="240" t="s">
        <v>162</v>
      </c>
      <c r="E403" s="241" t="s">
        <v>1</v>
      </c>
      <c r="F403" s="242" t="s">
        <v>2052</v>
      </c>
      <c r="G403" s="239"/>
      <c r="H403" s="243">
        <v>4.5</v>
      </c>
      <c r="I403" s="244"/>
      <c r="J403" s="239"/>
      <c r="K403" s="239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162</v>
      </c>
      <c r="AU403" s="249" t="s">
        <v>88</v>
      </c>
      <c r="AV403" s="13" t="s">
        <v>88</v>
      </c>
      <c r="AW403" s="13" t="s">
        <v>33</v>
      </c>
      <c r="AX403" s="13" t="s">
        <v>78</v>
      </c>
      <c r="AY403" s="249" t="s">
        <v>153</v>
      </c>
    </row>
    <row r="404" s="13" customFormat="1">
      <c r="A404" s="13"/>
      <c r="B404" s="238"/>
      <c r="C404" s="239"/>
      <c r="D404" s="240" t="s">
        <v>162</v>
      </c>
      <c r="E404" s="241" t="s">
        <v>1</v>
      </c>
      <c r="F404" s="242" t="s">
        <v>689</v>
      </c>
      <c r="G404" s="239"/>
      <c r="H404" s="243">
        <v>3.8399999999999999</v>
      </c>
      <c r="I404" s="244"/>
      <c r="J404" s="239"/>
      <c r="K404" s="239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162</v>
      </c>
      <c r="AU404" s="249" t="s">
        <v>88</v>
      </c>
      <c r="AV404" s="13" t="s">
        <v>88</v>
      </c>
      <c r="AW404" s="13" t="s">
        <v>33</v>
      </c>
      <c r="AX404" s="13" t="s">
        <v>78</v>
      </c>
      <c r="AY404" s="249" t="s">
        <v>153</v>
      </c>
    </row>
    <row r="405" s="2" customFormat="1" ht="21.75" customHeight="1">
      <c r="A405" s="37"/>
      <c r="B405" s="38"/>
      <c r="C405" s="225" t="s">
        <v>690</v>
      </c>
      <c r="D405" s="225" t="s">
        <v>155</v>
      </c>
      <c r="E405" s="226" t="s">
        <v>691</v>
      </c>
      <c r="F405" s="227" t="s">
        <v>692</v>
      </c>
      <c r="G405" s="228" t="s">
        <v>158</v>
      </c>
      <c r="H405" s="229">
        <v>9.9000000000000004</v>
      </c>
      <c r="I405" s="230"/>
      <c r="J405" s="231">
        <f>ROUND(I405*H405,0)</f>
        <v>0</v>
      </c>
      <c r="K405" s="227" t="s">
        <v>159</v>
      </c>
      <c r="L405" s="43"/>
      <c r="M405" s="232" t="s">
        <v>1</v>
      </c>
      <c r="N405" s="233" t="s">
        <v>44</v>
      </c>
      <c r="O405" s="90"/>
      <c r="P405" s="234">
        <f>O405*H405</f>
        <v>0</v>
      </c>
      <c r="Q405" s="234">
        <v>0.048000000000000001</v>
      </c>
      <c r="R405" s="234">
        <f>Q405*H405</f>
        <v>0.47520000000000001</v>
      </c>
      <c r="S405" s="234">
        <v>0.048000000000000001</v>
      </c>
      <c r="T405" s="235">
        <f>S405*H405</f>
        <v>0.47520000000000001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6" t="s">
        <v>160</v>
      </c>
      <c r="AT405" s="236" t="s">
        <v>155</v>
      </c>
      <c r="AU405" s="236" t="s">
        <v>88</v>
      </c>
      <c r="AY405" s="16" t="s">
        <v>153</v>
      </c>
      <c r="BE405" s="237">
        <f>IF(N405="základní",J405,0)</f>
        <v>0</v>
      </c>
      <c r="BF405" s="237">
        <f>IF(N405="snížená",J405,0)</f>
        <v>0</v>
      </c>
      <c r="BG405" s="237">
        <f>IF(N405="zákl. přenesená",J405,0)</f>
        <v>0</v>
      </c>
      <c r="BH405" s="237">
        <f>IF(N405="sníž. přenesená",J405,0)</f>
        <v>0</v>
      </c>
      <c r="BI405" s="237">
        <f>IF(N405="nulová",J405,0)</f>
        <v>0</v>
      </c>
      <c r="BJ405" s="16" t="s">
        <v>88</v>
      </c>
      <c r="BK405" s="237">
        <f>ROUND(I405*H405,0)</f>
        <v>0</v>
      </c>
      <c r="BL405" s="16" t="s">
        <v>160</v>
      </c>
      <c r="BM405" s="236" t="s">
        <v>2053</v>
      </c>
    </row>
    <row r="406" s="13" customFormat="1">
      <c r="A406" s="13"/>
      <c r="B406" s="238"/>
      <c r="C406" s="239"/>
      <c r="D406" s="240" t="s">
        <v>162</v>
      </c>
      <c r="E406" s="241" t="s">
        <v>1</v>
      </c>
      <c r="F406" s="242" t="s">
        <v>2054</v>
      </c>
      <c r="G406" s="239"/>
      <c r="H406" s="243">
        <v>9.9000000000000004</v>
      </c>
      <c r="I406" s="244"/>
      <c r="J406" s="239"/>
      <c r="K406" s="239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162</v>
      </c>
      <c r="AU406" s="249" t="s">
        <v>88</v>
      </c>
      <c r="AV406" s="13" t="s">
        <v>88</v>
      </c>
      <c r="AW406" s="13" t="s">
        <v>33</v>
      </c>
      <c r="AX406" s="13" t="s">
        <v>78</v>
      </c>
      <c r="AY406" s="249" t="s">
        <v>153</v>
      </c>
    </row>
    <row r="407" s="2" customFormat="1" ht="24.15" customHeight="1">
      <c r="A407" s="37"/>
      <c r="B407" s="38"/>
      <c r="C407" s="225" t="s">
        <v>695</v>
      </c>
      <c r="D407" s="225" t="s">
        <v>155</v>
      </c>
      <c r="E407" s="226" t="s">
        <v>696</v>
      </c>
      <c r="F407" s="227" t="s">
        <v>697</v>
      </c>
      <c r="G407" s="228" t="s">
        <v>158</v>
      </c>
      <c r="H407" s="229">
        <v>38.850000000000001</v>
      </c>
      <c r="I407" s="230"/>
      <c r="J407" s="231">
        <f>ROUND(I407*H407,0)</f>
        <v>0</v>
      </c>
      <c r="K407" s="227" t="s">
        <v>159</v>
      </c>
      <c r="L407" s="43"/>
      <c r="M407" s="232" t="s">
        <v>1</v>
      </c>
      <c r="N407" s="233" t="s">
        <v>44</v>
      </c>
      <c r="O407" s="90"/>
      <c r="P407" s="234">
        <f>O407*H407</f>
        <v>0</v>
      </c>
      <c r="Q407" s="234">
        <v>0</v>
      </c>
      <c r="R407" s="234">
        <f>Q407*H407</f>
        <v>0</v>
      </c>
      <c r="S407" s="234">
        <v>0</v>
      </c>
      <c r="T407" s="235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36" t="s">
        <v>160</v>
      </c>
      <c r="AT407" s="236" t="s">
        <v>155</v>
      </c>
      <c r="AU407" s="236" t="s">
        <v>88</v>
      </c>
      <c r="AY407" s="16" t="s">
        <v>153</v>
      </c>
      <c r="BE407" s="237">
        <f>IF(N407="základní",J407,0)</f>
        <v>0</v>
      </c>
      <c r="BF407" s="237">
        <f>IF(N407="snížená",J407,0)</f>
        <v>0</v>
      </c>
      <c r="BG407" s="237">
        <f>IF(N407="zákl. přenesená",J407,0)</f>
        <v>0</v>
      </c>
      <c r="BH407" s="237">
        <f>IF(N407="sníž. přenesená",J407,0)</f>
        <v>0</v>
      </c>
      <c r="BI407" s="237">
        <f>IF(N407="nulová",J407,0)</f>
        <v>0</v>
      </c>
      <c r="BJ407" s="16" t="s">
        <v>88</v>
      </c>
      <c r="BK407" s="237">
        <f>ROUND(I407*H407,0)</f>
        <v>0</v>
      </c>
      <c r="BL407" s="16" t="s">
        <v>160</v>
      </c>
      <c r="BM407" s="236" t="s">
        <v>2055</v>
      </c>
    </row>
    <row r="408" s="13" customFormat="1">
      <c r="A408" s="13"/>
      <c r="B408" s="238"/>
      <c r="C408" s="239"/>
      <c r="D408" s="240" t="s">
        <v>162</v>
      </c>
      <c r="E408" s="241" t="s">
        <v>1</v>
      </c>
      <c r="F408" s="242" t="s">
        <v>2056</v>
      </c>
      <c r="G408" s="239"/>
      <c r="H408" s="243">
        <v>38.850000000000001</v>
      </c>
      <c r="I408" s="244"/>
      <c r="J408" s="239"/>
      <c r="K408" s="239"/>
      <c r="L408" s="245"/>
      <c r="M408" s="246"/>
      <c r="N408" s="247"/>
      <c r="O408" s="247"/>
      <c r="P408" s="247"/>
      <c r="Q408" s="247"/>
      <c r="R408" s="247"/>
      <c r="S408" s="247"/>
      <c r="T408" s="24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9" t="s">
        <v>162</v>
      </c>
      <c r="AU408" s="249" t="s">
        <v>88</v>
      </c>
      <c r="AV408" s="13" t="s">
        <v>88</v>
      </c>
      <c r="AW408" s="13" t="s">
        <v>33</v>
      </c>
      <c r="AX408" s="13" t="s">
        <v>78</v>
      </c>
      <c r="AY408" s="249" t="s">
        <v>153</v>
      </c>
    </row>
    <row r="409" s="2" customFormat="1" ht="24.15" customHeight="1">
      <c r="A409" s="37"/>
      <c r="B409" s="38"/>
      <c r="C409" s="225" t="s">
        <v>700</v>
      </c>
      <c r="D409" s="225" t="s">
        <v>155</v>
      </c>
      <c r="E409" s="226" t="s">
        <v>701</v>
      </c>
      <c r="F409" s="227" t="s">
        <v>702</v>
      </c>
      <c r="G409" s="228" t="s">
        <v>158</v>
      </c>
      <c r="H409" s="229">
        <v>10.710000000000001</v>
      </c>
      <c r="I409" s="230"/>
      <c r="J409" s="231">
        <f>ROUND(I409*H409,0)</f>
        <v>0</v>
      </c>
      <c r="K409" s="227" t="s">
        <v>1</v>
      </c>
      <c r="L409" s="43"/>
      <c r="M409" s="232" t="s">
        <v>1</v>
      </c>
      <c r="N409" s="233" t="s">
        <v>44</v>
      </c>
      <c r="O409" s="90"/>
      <c r="P409" s="234">
        <f>O409*H409</f>
        <v>0</v>
      </c>
      <c r="Q409" s="234">
        <v>0</v>
      </c>
      <c r="R409" s="234">
        <f>Q409*H409</f>
        <v>0</v>
      </c>
      <c r="S409" s="234">
        <v>0</v>
      </c>
      <c r="T409" s="235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6" t="s">
        <v>160</v>
      </c>
      <c r="AT409" s="236" t="s">
        <v>155</v>
      </c>
      <c r="AU409" s="236" t="s">
        <v>88</v>
      </c>
      <c r="AY409" s="16" t="s">
        <v>153</v>
      </c>
      <c r="BE409" s="237">
        <f>IF(N409="základní",J409,0)</f>
        <v>0</v>
      </c>
      <c r="BF409" s="237">
        <f>IF(N409="snížená",J409,0)</f>
        <v>0</v>
      </c>
      <c r="BG409" s="237">
        <f>IF(N409="zákl. přenesená",J409,0)</f>
        <v>0</v>
      </c>
      <c r="BH409" s="237">
        <f>IF(N409="sníž. přenesená",J409,0)</f>
        <v>0</v>
      </c>
      <c r="BI409" s="237">
        <f>IF(N409="nulová",J409,0)</f>
        <v>0</v>
      </c>
      <c r="BJ409" s="16" t="s">
        <v>88</v>
      </c>
      <c r="BK409" s="237">
        <f>ROUND(I409*H409,0)</f>
        <v>0</v>
      </c>
      <c r="BL409" s="16" t="s">
        <v>160</v>
      </c>
      <c r="BM409" s="236" t="s">
        <v>2057</v>
      </c>
    </row>
    <row r="410" s="13" customFormat="1">
      <c r="A410" s="13"/>
      <c r="B410" s="238"/>
      <c r="C410" s="239"/>
      <c r="D410" s="240" t="s">
        <v>162</v>
      </c>
      <c r="E410" s="241" t="s">
        <v>1</v>
      </c>
      <c r="F410" s="242" t="s">
        <v>2058</v>
      </c>
      <c r="G410" s="239"/>
      <c r="H410" s="243">
        <v>10.710000000000001</v>
      </c>
      <c r="I410" s="244"/>
      <c r="J410" s="239"/>
      <c r="K410" s="239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162</v>
      </c>
      <c r="AU410" s="249" t="s">
        <v>88</v>
      </c>
      <c r="AV410" s="13" t="s">
        <v>88</v>
      </c>
      <c r="AW410" s="13" t="s">
        <v>33</v>
      </c>
      <c r="AX410" s="13" t="s">
        <v>78</v>
      </c>
      <c r="AY410" s="249" t="s">
        <v>153</v>
      </c>
    </row>
    <row r="411" s="2" customFormat="1" ht="37.8" customHeight="1">
      <c r="A411" s="37"/>
      <c r="B411" s="38"/>
      <c r="C411" s="225" t="s">
        <v>704</v>
      </c>
      <c r="D411" s="225" t="s">
        <v>155</v>
      </c>
      <c r="E411" s="226" t="s">
        <v>1636</v>
      </c>
      <c r="F411" s="227" t="s">
        <v>1637</v>
      </c>
      <c r="G411" s="228" t="s">
        <v>707</v>
      </c>
      <c r="H411" s="229">
        <v>4</v>
      </c>
      <c r="I411" s="230"/>
      <c r="J411" s="231">
        <f>ROUND(I411*H411,0)</f>
        <v>0</v>
      </c>
      <c r="K411" s="227" t="s">
        <v>1</v>
      </c>
      <c r="L411" s="43"/>
      <c r="M411" s="232" t="s">
        <v>1</v>
      </c>
      <c r="N411" s="233" t="s">
        <v>44</v>
      </c>
      <c r="O411" s="90"/>
      <c r="P411" s="234">
        <f>O411*H411</f>
        <v>0</v>
      </c>
      <c r="Q411" s="234">
        <v>0</v>
      </c>
      <c r="R411" s="234">
        <f>Q411*H411</f>
        <v>0</v>
      </c>
      <c r="S411" s="234">
        <v>0</v>
      </c>
      <c r="T411" s="235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6" t="s">
        <v>160</v>
      </c>
      <c r="AT411" s="236" t="s">
        <v>155</v>
      </c>
      <c r="AU411" s="236" t="s">
        <v>88</v>
      </c>
      <c r="AY411" s="16" t="s">
        <v>153</v>
      </c>
      <c r="BE411" s="237">
        <f>IF(N411="základní",J411,0)</f>
        <v>0</v>
      </c>
      <c r="BF411" s="237">
        <f>IF(N411="snížená",J411,0)</f>
        <v>0</v>
      </c>
      <c r="BG411" s="237">
        <f>IF(N411="zákl. přenesená",J411,0)</f>
        <v>0</v>
      </c>
      <c r="BH411" s="237">
        <f>IF(N411="sníž. přenesená",J411,0)</f>
        <v>0</v>
      </c>
      <c r="BI411" s="237">
        <f>IF(N411="nulová",J411,0)</f>
        <v>0</v>
      </c>
      <c r="BJ411" s="16" t="s">
        <v>88</v>
      </c>
      <c r="BK411" s="237">
        <f>ROUND(I411*H411,0)</f>
        <v>0</v>
      </c>
      <c r="BL411" s="16" t="s">
        <v>160</v>
      </c>
      <c r="BM411" s="236" t="s">
        <v>2059</v>
      </c>
    </row>
    <row r="412" s="2" customFormat="1" ht="24.15" customHeight="1">
      <c r="A412" s="37"/>
      <c r="B412" s="38"/>
      <c r="C412" s="225" t="s">
        <v>709</v>
      </c>
      <c r="D412" s="225" t="s">
        <v>155</v>
      </c>
      <c r="E412" s="226" t="s">
        <v>710</v>
      </c>
      <c r="F412" s="227" t="s">
        <v>711</v>
      </c>
      <c r="G412" s="228" t="s">
        <v>158</v>
      </c>
      <c r="H412" s="229">
        <v>12.960000000000001</v>
      </c>
      <c r="I412" s="230"/>
      <c r="J412" s="231">
        <f>ROUND(I412*H412,0)</f>
        <v>0</v>
      </c>
      <c r="K412" s="227" t="s">
        <v>1</v>
      </c>
      <c r="L412" s="43"/>
      <c r="M412" s="232" t="s">
        <v>1</v>
      </c>
      <c r="N412" s="233" t="s">
        <v>44</v>
      </c>
      <c r="O412" s="90"/>
      <c r="P412" s="234">
        <f>O412*H412</f>
        <v>0</v>
      </c>
      <c r="Q412" s="234">
        <v>0</v>
      </c>
      <c r="R412" s="234">
        <f>Q412*H412</f>
        <v>0</v>
      </c>
      <c r="S412" s="234">
        <v>0</v>
      </c>
      <c r="T412" s="235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6" t="s">
        <v>160</v>
      </c>
      <c r="AT412" s="236" t="s">
        <v>155</v>
      </c>
      <c r="AU412" s="236" t="s">
        <v>88</v>
      </c>
      <c r="AY412" s="16" t="s">
        <v>153</v>
      </c>
      <c r="BE412" s="237">
        <f>IF(N412="základní",J412,0)</f>
        <v>0</v>
      </c>
      <c r="BF412" s="237">
        <f>IF(N412="snížená",J412,0)</f>
        <v>0</v>
      </c>
      <c r="BG412" s="237">
        <f>IF(N412="zákl. přenesená",J412,0)</f>
        <v>0</v>
      </c>
      <c r="BH412" s="237">
        <f>IF(N412="sníž. přenesená",J412,0)</f>
        <v>0</v>
      </c>
      <c r="BI412" s="237">
        <f>IF(N412="nulová",J412,0)</f>
        <v>0</v>
      </c>
      <c r="BJ412" s="16" t="s">
        <v>88</v>
      </c>
      <c r="BK412" s="237">
        <f>ROUND(I412*H412,0)</f>
        <v>0</v>
      </c>
      <c r="BL412" s="16" t="s">
        <v>160</v>
      </c>
      <c r="BM412" s="236" t="s">
        <v>2060</v>
      </c>
    </row>
    <row r="413" s="13" customFormat="1">
      <c r="A413" s="13"/>
      <c r="B413" s="238"/>
      <c r="C413" s="239"/>
      <c r="D413" s="240" t="s">
        <v>162</v>
      </c>
      <c r="E413" s="241" t="s">
        <v>1</v>
      </c>
      <c r="F413" s="242" t="s">
        <v>713</v>
      </c>
      <c r="G413" s="239"/>
      <c r="H413" s="243">
        <v>12.960000000000001</v>
      </c>
      <c r="I413" s="244"/>
      <c r="J413" s="239"/>
      <c r="K413" s="239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162</v>
      </c>
      <c r="AU413" s="249" t="s">
        <v>88</v>
      </c>
      <c r="AV413" s="13" t="s">
        <v>88</v>
      </c>
      <c r="AW413" s="13" t="s">
        <v>33</v>
      </c>
      <c r="AX413" s="13" t="s">
        <v>78</v>
      </c>
      <c r="AY413" s="249" t="s">
        <v>153</v>
      </c>
    </row>
    <row r="414" s="2" customFormat="1" ht="24.15" customHeight="1">
      <c r="A414" s="37"/>
      <c r="B414" s="38"/>
      <c r="C414" s="225" t="s">
        <v>714</v>
      </c>
      <c r="D414" s="225" t="s">
        <v>155</v>
      </c>
      <c r="E414" s="226" t="s">
        <v>715</v>
      </c>
      <c r="F414" s="227" t="s">
        <v>716</v>
      </c>
      <c r="G414" s="228" t="s">
        <v>707</v>
      </c>
      <c r="H414" s="229">
        <v>2</v>
      </c>
      <c r="I414" s="230"/>
      <c r="J414" s="231">
        <f>ROUND(I414*H414,0)</f>
        <v>0</v>
      </c>
      <c r="K414" s="227" t="s">
        <v>1</v>
      </c>
      <c r="L414" s="43"/>
      <c r="M414" s="232" t="s">
        <v>1</v>
      </c>
      <c r="N414" s="233" t="s">
        <v>44</v>
      </c>
      <c r="O414" s="90"/>
      <c r="P414" s="234">
        <f>O414*H414</f>
        <v>0</v>
      </c>
      <c r="Q414" s="234">
        <v>0</v>
      </c>
      <c r="R414" s="234">
        <f>Q414*H414</f>
        <v>0</v>
      </c>
      <c r="S414" s="234">
        <v>0</v>
      </c>
      <c r="T414" s="235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6" t="s">
        <v>160</v>
      </c>
      <c r="AT414" s="236" t="s">
        <v>155</v>
      </c>
      <c r="AU414" s="236" t="s">
        <v>88</v>
      </c>
      <c r="AY414" s="16" t="s">
        <v>153</v>
      </c>
      <c r="BE414" s="237">
        <f>IF(N414="základní",J414,0)</f>
        <v>0</v>
      </c>
      <c r="BF414" s="237">
        <f>IF(N414="snížená",J414,0)</f>
        <v>0</v>
      </c>
      <c r="BG414" s="237">
        <f>IF(N414="zákl. přenesená",J414,0)</f>
        <v>0</v>
      </c>
      <c r="BH414" s="237">
        <f>IF(N414="sníž. přenesená",J414,0)</f>
        <v>0</v>
      </c>
      <c r="BI414" s="237">
        <f>IF(N414="nulová",J414,0)</f>
        <v>0</v>
      </c>
      <c r="BJ414" s="16" t="s">
        <v>88</v>
      </c>
      <c r="BK414" s="237">
        <f>ROUND(I414*H414,0)</f>
        <v>0</v>
      </c>
      <c r="BL414" s="16" t="s">
        <v>160</v>
      </c>
      <c r="BM414" s="236" t="s">
        <v>2061</v>
      </c>
    </row>
    <row r="415" s="12" customFormat="1" ht="22.8" customHeight="1">
      <c r="A415" s="12"/>
      <c r="B415" s="209"/>
      <c r="C415" s="210"/>
      <c r="D415" s="211" t="s">
        <v>77</v>
      </c>
      <c r="E415" s="223" t="s">
        <v>659</v>
      </c>
      <c r="F415" s="223" t="s">
        <v>718</v>
      </c>
      <c r="G415" s="210"/>
      <c r="H415" s="210"/>
      <c r="I415" s="213"/>
      <c r="J415" s="224">
        <f>BK415</f>
        <v>0</v>
      </c>
      <c r="K415" s="210"/>
      <c r="L415" s="215"/>
      <c r="M415" s="216"/>
      <c r="N415" s="217"/>
      <c r="O415" s="217"/>
      <c r="P415" s="218">
        <f>SUM(P416:P425)</f>
        <v>0</v>
      </c>
      <c r="Q415" s="217"/>
      <c r="R415" s="218">
        <f>SUM(R416:R425)</f>
        <v>0</v>
      </c>
      <c r="S415" s="217"/>
      <c r="T415" s="219">
        <f>SUM(T416:T425)</f>
        <v>16.186374000000001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20" t="s">
        <v>8</v>
      </c>
      <c r="AT415" s="221" t="s">
        <v>77</v>
      </c>
      <c r="AU415" s="221" t="s">
        <v>8</v>
      </c>
      <c r="AY415" s="220" t="s">
        <v>153</v>
      </c>
      <c r="BK415" s="222">
        <f>SUM(BK416:BK425)</f>
        <v>0</v>
      </c>
    </row>
    <row r="416" s="2" customFormat="1" ht="24.15" customHeight="1">
      <c r="A416" s="37"/>
      <c r="B416" s="38"/>
      <c r="C416" s="225" t="s">
        <v>719</v>
      </c>
      <c r="D416" s="225" t="s">
        <v>155</v>
      </c>
      <c r="E416" s="226" t="s">
        <v>720</v>
      </c>
      <c r="F416" s="227" t="s">
        <v>721</v>
      </c>
      <c r="G416" s="228" t="s">
        <v>158</v>
      </c>
      <c r="H416" s="229">
        <v>9.8399999999999999</v>
      </c>
      <c r="I416" s="230"/>
      <c r="J416" s="231">
        <f>ROUND(I416*H416,0)</f>
        <v>0</v>
      </c>
      <c r="K416" s="227" t="s">
        <v>159</v>
      </c>
      <c r="L416" s="43"/>
      <c r="M416" s="232" t="s">
        <v>1</v>
      </c>
      <c r="N416" s="233" t="s">
        <v>44</v>
      </c>
      <c r="O416" s="90"/>
      <c r="P416" s="234">
        <f>O416*H416</f>
        <v>0</v>
      </c>
      <c r="Q416" s="234">
        <v>0</v>
      </c>
      <c r="R416" s="234">
        <f>Q416*H416</f>
        <v>0</v>
      </c>
      <c r="S416" s="234">
        <v>0.089999999999999997</v>
      </c>
      <c r="T416" s="235">
        <f>S416*H416</f>
        <v>0.88559999999999994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6" t="s">
        <v>160</v>
      </c>
      <c r="AT416" s="236" t="s">
        <v>155</v>
      </c>
      <c r="AU416" s="236" t="s">
        <v>88</v>
      </c>
      <c r="AY416" s="16" t="s">
        <v>153</v>
      </c>
      <c r="BE416" s="237">
        <f>IF(N416="základní",J416,0)</f>
        <v>0</v>
      </c>
      <c r="BF416" s="237">
        <f>IF(N416="snížená",J416,0)</f>
        <v>0</v>
      </c>
      <c r="BG416" s="237">
        <f>IF(N416="zákl. přenesená",J416,0)</f>
        <v>0</v>
      </c>
      <c r="BH416" s="237">
        <f>IF(N416="sníž. přenesená",J416,0)</f>
        <v>0</v>
      </c>
      <c r="BI416" s="237">
        <f>IF(N416="nulová",J416,0)</f>
        <v>0</v>
      </c>
      <c r="BJ416" s="16" t="s">
        <v>88</v>
      </c>
      <c r="BK416" s="237">
        <f>ROUND(I416*H416,0)</f>
        <v>0</v>
      </c>
      <c r="BL416" s="16" t="s">
        <v>160</v>
      </c>
      <c r="BM416" s="236" t="s">
        <v>2062</v>
      </c>
    </row>
    <row r="417" s="13" customFormat="1">
      <c r="A417" s="13"/>
      <c r="B417" s="238"/>
      <c r="C417" s="239"/>
      <c r="D417" s="240" t="s">
        <v>162</v>
      </c>
      <c r="E417" s="241" t="s">
        <v>1</v>
      </c>
      <c r="F417" s="242" t="s">
        <v>1585</v>
      </c>
      <c r="G417" s="239"/>
      <c r="H417" s="243">
        <v>9.8399999999999999</v>
      </c>
      <c r="I417" s="244"/>
      <c r="J417" s="239"/>
      <c r="K417" s="239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162</v>
      </c>
      <c r="AU417" s="249" t="s">
        <v>88</v>
      </c>
      <c r="AV417" s="13" t="s">
        <v>88</v>
      </c>
      <c r="AW417" s="13" t="s">
        <v>33</v>
      </c>
      <c r="AX417" s="13" t="s">
        <v>78</v>
      </c>
      <c r="AY417" s="249" t="s">
        <v>153</v>
      </c>
    </row>
    <row r="418" s="2" customFormat="1" ht="24.15" customHeight="1">
      <c r="A418" s="37"/>
      <c r="B418" s="38"/>
      <c r="C418" s="225" t="s">
        <v>723</v>
      </c>
      <c r="D418" s="225" t="s">
        <v>155</v>
      </c>
      <c r="E418" s="226" t="s">
        <v>724</v>
      </c>
      <c r="F418" s="227" t="s">
        <v>725</v>
      </c>
      <c r="G418" s="228" t="s">
        <v>158</v>
      </c>
      <c r="H418" s="229">
        <v>9.8399999999999999</v>
      </c>
      <c r="I418" s="230"/>
      <c r="J418" s="231">
        <f>ROUND(I418*H418,0)</f>
        <v>0</v>
      </c>
      <c r="K418" s="227" t="s">
        <v>159</v>
      </c>
      <c r="L418" s="43"/>
      <c r="M418" s="232" t="s">
        <v>1</v>
      </c>
      <c r="N418" s="233" t="s">
        <v>44</v>
      </c>
      <c r="O418" s="90"/>
      <c r="P418" s="234">
        <f>O418*H418</f>
        <v>0</v>
      </c>
      <c r="Q418" s="234">
        <v>0</v>
      </c>
      <c r="R418" s="234">
        <f>Q418*H418</f>
        <v>0</v>
      </c>
      <c r="S418" s="234">
        <v>0.035000000000000003</v>
      </c>
      <c r="T418" s="235">
        <f>S418*H418</f>
        <v>0.34440000000000004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6" t="s">
        <v>160</v>
      </c>
      <c r="AT418" s="236" t="s">
        <v>155</v>
      </c>
      <c r="AU418" s="236" t="s">
        <v>88</v>
      </c>
      <c r="AY418" s="16" t="s">
        <v>153</v>
      </c>
      <c r="BE418" s="237">
        <f>IF(N418="základní",J418,0)</f>
        <v>0</v>
      </c>
      <c r="BF418" s="237">
        <f>IF(N418="snížená",J418,0)</f>
        <v>0</v>
      </c>
      <c r="BG418" s="237">
        <f>IF(N418="zákl. přenesená",J418,0)</f>
        <v>0</v>
      </c>
      <c r="BH418" s="237">
        <f>IF(N418="sníž. přenesená",J418,0)</f>
        <v>0</v>
      </c>
      <c r="BI418" s="237">
        <f>IF(N418="nulová",J418,0)</f>
        <v>0</v>
      </c>
      <c r="BJ418" s="16" t="s">
        <v>88</v>
      </c>
      <c r="BK418" s="237">
        <f>ROUND(I418*H418,0)</f>
        <v>0</v>
      </c>
      <c r="BL418" s="16" t="s">
        <v>160</v>
      </c>
      <c r="BM418" s="236" t="s">
        <v>2063</v>
      </c>
    </row>
    <row r="419" s="13" customFormat="1">
      <c r="A419" s="13"/>
      <c r="B419" s="238"/>
      <c r="C419" s="239"/>
      <c r="D419" s="240" t="s">
        <v>162</v>
      </c>
      <c r="E419" s="241" t="s">
        <v>1</v>
      </c>
      <c r="F419" s="242" t="s">
        <v>1585</v>
      </c>
      <c r="G419" s="239"/>
      <c r="H419" s="243">
        <v>9.8399999999999999</v>
      </c>
      <c r="I419" s="244"/>
      <c r="J419" s="239"/>
      <c r="K419" s="239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162</v>
      </c>
      <c r="AU419" s="249" t="s">
        <v>88</v>
      </c>
      <c r="AV419" s="13" t="s">
        <v>88</v>
      </c>
      <c r="AW419" s="13" t="s">
        <v>33</v>
      </c>
      <c r="AX419" s="13" t="s">
        <v>78</v>
      </c>
      <c r="AY419" s="249" t="s">
        <v>153</v>
      </c>
    </row>
    <row r="420" s="2" customFormat="1" ht="24.15" customHeight="1">
      <c r="A420" s="37"/>
      <c r="B420" s="38"/>
      <c r="C420" s="225" t="s">
        <v>727</v>
      </c>
      <c r="D420" s="225" t="s">
        <v>155</v>
      </c>
      <c r="E420" s="226" t="s">
        <v>728</v>
      </c>
      <c r="F420" s="227" t="s">
        <v>729</v>
      </c>
      <c r="G420" s="228" t="s">
        <v>158</v>
      </c>
      <c r="H420" s="229">
        <v>276.63799999999998</v>
      </c>
      <c r="I420" s="230"/>
      <c r="J420" s="231">
        <f>ROUND(I420*H420,0)</f>
        <v>0</v>
      </c>
      <c r="K420" s="227" t="s">
        <v>159</v>
      </c>
      <c r="L420" s="43"/>
      <c r="M420" s="232" t="s">
        <v>1</v>
      </c>
      <c r="N420" s="233" t="s">
        <v>44</v>
      </c>
      <c r="O420" s="90"/>
      <c r="P420" s="234">
        <f>O420*H420</f>
        <v>0</v>
      </c>
      <c r="Q420" s="234">
        <v>0</v>
      </c>
      <c r="R420" s="234">
        <f>Q420*H420</f>
        <v>0</v>
      </c>
      <c r="S420" s="234">
        <v>0.012999999999999999</v>
      </c>
      <c r="T420" s="235">
        <f>S420*H420</f>
        <v>3.5962939999999994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6" t="s">
        <v>160</v>
      </c>
      <c r="AT420" s="236" t="s">
        <v>155</v>
      </c>
      <c r="AU420" s="236" t="s">
        <v>88</v>
      </c>
      <c r="AY420" s="16" t="s">
        <v>153</v>
      </c>
      <c r="BE420" s="237">
        <f>IF(N420="základní",J420,0)</f>
        <v>0</v>
      </c>
      <c r="BF420" s="237">
        <f>IF(N420="snížená",J420,0)</f>
        <v>0</v>
      </c>
      <c r="BG420" s="237">
        <f>IF(N420="zákl. přenesená",J420,0)</f>
        <v>0</v>
      </c>
      <c r="BH420" s="237">
        <f>IF(N420="sníž. přenesená",J420,0)</f>
        <v>0</v>
      </c>
      <c r="BI420" s="237">
        <f>IF(N420="nulová",J420,0)</f>
        <v>0</v>
      </c>
      <c r="BJ420" s="16" t="s">
        <v>88</v>
      </c>
      <c r="BK420" s="237">
        <f>ROUND(I420*H420,0)</f>
        <v>0</v>
      </c>
      <c r="BL420" s="16" t="s">
        <v>160</v>
      </c>
      <c r="BM420" s="236" t="s">
        <v>2064</v>
      </c>
    </row>
    <row r="421" s="13" customFormat="1">
      <c r="A421" s="13"/>
      <c r="B421" s="238"/>
      <c r="C421" s="239"/>
      <c r="D421" s="240" t="s">
        <v>162</v>
      </c>
      <c r="E421" s="241" t="s">
        <v>1</v>
      </c>
      <c r="F421" s="242" t="s">
        <v>2065</v>
      </c>
      <c r="G421" s="239"/>
      <c r="H421" s="243">
        <v>276.63799999999998</v>
      </c>
      <c r="I421" s="244"/>
      <c r="J421" s="239"/>
      <c r="K421" s="239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162</v>
      </c>
      <c r="AU421" s="249" t="s">
        <v>88</v>
      </c>
      <c r="AV421" s="13" t="s">
        <v>88</v>
      </c>
      <c r="AW421" s="13" t="s">
        <v>33</v>
      </c>
      <c r="AX421" s="13" t="s">
        <v>78</v>
      </c>
      <c r="AY421" s="249" t="s">
        <v>153</v>
      </c>
    </row>
    <row r="422" s="2" customFormat="1" ht="24.15" customHeight="1">
      <c r="A422" s="37"/>
      <c r="B422" s="38"/>
      <c r="C422" s="225" t="s">
        <v>732</v>
      </c>
      <c r="D422" s="225" t="s">
        <v>155</v>
      </c>
      <c r="E422" s="226" t="s">
        <v>733</v>
      </c>
      <c r="F422" s="227" t="s">
        <v>734</v>
      </c>
      <c r="G422" s="228" t="s">
        <v>158</v>
      </c>
      <c r="H422" s="229">
        <v>2012.0160000000001</v>
      </c>
      <c r="I422" s="230"/>
      <c r="J422" s="231">
        <f>ROUND(I422*H422,0)</f>
        <v>0</v>
      </c>
      <c r="K422" s="227" t="s">
        <v>159</v>
      </c>
      <c r="L422" s="43"/>
      <c r="M422" s="232" t="s">
        <v>1</v>
      </c>
      <c r="N422" s="233" t="s">
        <v>44</v>
      </c>
      <c r="O422" s="90"/>
      <c r="P422" s="234">
        <f>O422*H422</f>
        <v>0</v>
      </c>
      <c r="Q422" s="234">
        <v>0</v>
      </c>
      <c r="R422" s="234">
        <f>Q422*H422</f>
        <v>0</v>
      </c>
      <c r="S422" s="234">
        <v>0.0050000000000000001</v>
      </c>
      <c r="T422" s="235">
        <f>S422*H422</f>
        <v>10.060080000000001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6" t="s">
        <v>160</v>
      </c>
      <c r="AT422" s="236" t="s">
        <v>155</v>
      </c>
      <c r="AU422" s="236" t="s">
        <v>88</v>
      </c>
      <c r="AY422" s="16" t="s">
        <v>153</v>
      </c>
      <c r="BE422" s="237">
        <f>IF(N422="základní",J422,0)</f>
        <v>0</v>
      </c>
      <c r="BF422" s="237">
        <f>IF(N422="snížená",J422,0)</f>
        <v>0</v>
      </c>
      <c r="BG422" s="237">
        <f>IF(N422="zákl. přenesená",J422,0)</f>
        <v>0</v>
      </c>
      <c r="BH422" s="237">
        <f>IF(N422="sníž. přenesená",J422,0)</f>
        <v>0</v>
      </c>
      <c r="BI422" s="237">
        <f>IF(N422="nulová",J422,0)</f>
        <v>0</v>
      </c>
      <c r="BJ422" s="16" t="s">
        <v>88</v>
      </c>
      <c r="BK422" s="237">
        <f>ROUND(I422*H422,0)</f>
        <v>0</v>
      </c>
      <c r="BL422" s="16" t="s">
        <v>160</v>
      </c>
      <c r="BM422" s="236" t="s">
        <v>2066</v>
      </c>
    </row>
    <row r="423" s="13" customFormat="1">
      <c r="A423" s="13"/>
      <c r="B423" s="238"/>
      <c r="C423" s="239"/>
      <c r="D423" s="240" t="s">
        <v>162</v>
      </c>
      <c r="E423" s="241" t="s">
        <v>1</v>
      </c>
      <c r="F423" s="242" t="s">
        <v>2014</v>
      </c>
      <c r="G423" s="239"/>
      <c r="H423" s="243">
        <v>2012.0160000000001</v>
      </c>
      <c r="I423" s="244"/>
      <c r="J423" s="239"/>
      <c r="K423" s="239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162</v>
      </c>
      <c r="AU423" s="249" t="s">
        <v>88</v>
      </c>
      <c r="AV423" s="13" t="s">
        <v>88</v>
      </c>
      <c r="AW423" s="13" t="s">
        <v>33</v>
      </c>
      <c r="AX423" s="13" t="s">
        <v>78</v>
      </c>
      <c r="AY423" s="249" t="s">
        <v>153</v>
      </c>
    </row>
    <row r="424" s="2" customFormat="1" ht="21.75" customHeight="1">
      <c r="A424" s="37"/>
      <c r="B424" s="38"/>
      <c r="C424" s="225" t="s">
        <v>737</v>
      </c>
      <c r="D424" s="225" t="s">
        <v>155</v>
      </c>
      <c r="E424" s="226" t="s">
        <v>738</v>
      </c>
      <c r="F424" s="227" t="s">
        <v>739</v>
      </c>
      <c r="G424" s="228" t="s">
        <v>707</v>
      </c>
      <c r="H424" s="229">
        <v>2</v>
      </c>
      <c r="I424" s="230"/>
      <c r="J424" s="231">
        <f>ROUND(I424*H424,0)</f>
        <v>0</v>
      </c>
      <c r="K424" s="227" t="s">
        <v>1</v>
      </c>
      <c r="L424" s="43"/>
      <c r="M424" s="232" t="s">
        <v>1</v>
      </c>
      <c r="N424" s="233" t="s">
        <v>44</v>
      </c>
      <c r="O424" s="90"/>
      <c r="P424" s="234">
        <f>O424*H424</f>
        <v>0</v>
      </c>
      <c r="Q424" s="234">
        <v>0</v>
      </c>
      <c r="R424" s="234">
        <f>Q424*H424</f>
        <v>0</v>
      </c>
      <c r="S424" s="234">
        <v>0.050000000000000003</v>
      </c>
      <c r="T424" s="235">
        <f>S424*H424</f>
        <v>0.10000000000000001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36" t="s">
        <v>160</v>
      </c>
      <c r="AT424" s="236" t="s">
        <v>155</v>
      </c>
      <c r="AU424" s="236" t="s">
        <v>88</v>
      </c>
      <c r="AY424" s="16" t="s">
        <v>153</v>
      </c>
      <c r="BE424" s="237">
        <f>IF(N424="základní",J424,0)</f>
        <v>0</v>
      </c>
      <c r="BF424" s="237">
        <f>IF(N424="snížená",J424,0)</f>
        <v>0</v>
      </c>
      <c r="BG424" s="237">
        <f>IF(N424="zákl. přenesená",J424,0)</f>
        <v>0</v>
      </c>
      <c r="BH424" s="237">
        <f>IF(N424="sníž. přenesená",J424,0)</f>
        <v>0</v>
      </c>
      <c r="BI424" s="237">
        <f>IF(N424="nulová",J424,0)</f>
        <v>0</v>
      </c>
      <c r="BJ424" s="16" t="s">
        <v>88</v>
      </c>
      <c r="BK424" s="237">
        <f>ROUND(I424*H424,0)</f>
        <v>0</v>
      </c>
      <c r="BL424" s="16" t="s">
        <v>160</v>
      </c>
      <c r="BM424" s="236" t="s">
        <v>2067</v>
      </c>
    </row>
    <row r="425" s="2" customFormat="1" ht="24.15" customHeight="1">
      <c r="A425" s="37"/>
      <c r="B425" s="38"/>
      <c r="C425" s="225" t="s">
        <v>741</v>
      </c>
      <c r="D425" s="225" t="s">
        <v>155</v>
      </c>
      <c r="E425" s="226" t="s">
        <v>742</v>
      </c>
      <c r="F425" s="227" t="s">
        <v>743</v>
      </c>
      <c r="G425" s="228" t="s">
        <v>707</v>
      </c>
      <c r="H425" s="229">
        <v>2</v>
      </c>
      <c r="I425" s="230"/>
      <c r="J425" s="231">
        <f>ROUND(I425*H425,0)</f>
        <v>0</v>
      </c>
      <c r="K425" s="227" t="s">
        <v>1</v>
      </c>
      <c r="L425" s="43"/>
      <c r="M425" s="232" t="s">
        <v>1</v>
      </c>
      <c r="N425" s="233" t="s">
        <v>44</v>
      </c>
      <c r="O425" s="90"/>
      <c r="P425" s="234">
        <f>O425*H425</f>
        <v>0</v>
      </c>
      <c r="Q425" s="234">
        <v>0</v>
      </c>
      <c r="R425" s="234">
        <f>Q425*H425</f>
        <v>0</v>
      </c>
      <c r="S425" s="234">
        <v>0.59999999999999998</v>
      </c>
      <c r="T425" s="235">
        <f>S425*H425</f>
        <v>1.2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6" t="s">
        <v>160</v>
      </c>
      <c r="AT425" s="236" t="s">
        <v>155</v>
      </c>
      <c r="AU425" s="236" t="s">
        <v>88</v>
      </c>
      <c r="AY425" s="16" t="s">
        <v>153</v>
      </c>
      <c r="BE425" s="237">
        <f>IF(N425="základní",J425,0)</f>
        <v>0</v>
      </c>
      <c r="BF425" s="237">
        <f>IF(N425="snížená",J425,0)</f>
        <v>0</v>
      </c>
      <c r="BG425" s="237">
        <f>IF(N425="zákl. přenesená",J425,0)</f>
        <v>0</v>
      </c>
      <c r="BH425" s="237">
        <f>IF(N425="sníž. přenesená",J425,0)</f>
        <v>0</v>
      </c>
      <c r="BI425" s="237">
        <f>IF(N425="nulová",J425,0)</f>
        <v>0</v>
      </c>
      <c r="BJ425" s="16" t="s">
        <v>88</v>
      </c>
      <c r="BK425" s="237">
        <f>ROUND(I425*H425,0)</f>
        <v>0</v>
      </c>
      <c r="BL425" s="16" t="s">
        <v>160</v>
      </c>
      <c r="BM425" s="236" t="s">
        <v>2068</v>
      </c>
    </row>
    <row r="426" s="12" customFormat="1" ht="22.8" customHeight="1">
      <c r="A426" s="12"/>
      <c r="B426" s="209"/>
      <c r="C426" s="210"/>
      <c r="D426" s="211" t="s">
        <v>77</v>
      </c>
      <c r="E426" s="223" t="s">
        <v>745</v>
      </c>
      <c r="F426" s="223" t="s">
        <v>746</v>
      </c>
      <c r="G426" s="210"/>
      <c r="H426" s="210"/>
      <c r="I426" s="213"/>
      <c r="J426" s="224">
        <f>BK426</f>
        <v>0</v>
      </c>
      <c r="K426" s="210"/>
      <c r="L426" s="215"/>
      <c r="M426" s="216"/>
      <c r="N426" s="217"/>
      <c r="O426" s="217"/>
      <c r="P426" s="218">
        <f>SUM(P427:P439)</f>
        <v>0</v>
      </c>
      <c r="Q426" s="217"/>
      <c r="R426" s="218">
        <f>SUM(R427:R439)</f>
        <v>0</v>
      </c>
      <c r="S426" s="217"/>
      <c r="T426" s="219">
        <f>SUM(T427:T439)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20" t="s">
        <v>8</v>
      </c>
      <c r="AT426" s="221" t="s">
        <v>77</v>
      </c>
      <c r="AU426" s="221" t="s">
        <v>8</v>
      </c>
      <c r="AY426" s="220" t="s">
        <v>153</v>
      </c>
      <c r="BK426" s="222">
        <f>SUM(BK427:BK439)</f>
        <v>0</v>
      </c>
    </row>
    <row r="427" s="2" customFormat="1" ht="33" customHeight="1">
      <c r="A427" s="37"/>
      <c r="B427" s="38"/>
      <c r="C427" s="225" t="s">
        <v>747</v>
      </c>
      <c r="D427" s="225" t="s">
        <v>155</v>
      </c>
      <c r="E427" s="226" t="s">
        <v>748</v>
      </c>
      <c r="F427" s="227" t="s">
        <v>749</v>
      </c>
      <c r="G427" s="228" t="s">
        <v>183</v>
      </c>
      <c r="H427" s="229">
        <v>51.837000000000003</v>
      </c>
      <c r="I427" s="230"/>
      <c r="J427" s="231">
        <f>ROUND(I427*H427,0)</f>
        <v>0</v>
      </c>
      <c r="K427" s="227" t="s">
        <v>159</v>
      </c>
      <c r="L427" s="43"/>
      <c r="M427" s="232" t="s">
        <v>1</v>
      </c>
      <c r="N427" s="233" t="s">
        <v>44</v>
      </c>
      <c r="O427" s="90"/>
      <c r="P427" s="234">
        <f>O427*H427</f>
        <v>0</v>
      </c>
      <c r="Q427" s="234">
        <v>0</v>
      </c>
      <c r="R427" s="234">
        <f>Q427*H427</f>
        <v>0</v>
      </c>
      <c r="S427" s="234">
        <v>0</v>
      </c>
      <c r="T427" s="235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6" t="s">
        <v>160</v>
      </c>
      <c r="AT427" s="236" t="s">
        <v>155</v>
      </c>
      <c r="AU427" s="236" t="s">
        <v>88</v>
      </c>
      <c r="AY427" s="16" t="s">
        <v>153</v>
      </c>
      <c r="BE427" s="237">
        <f>IF(N427="základní",J427,0)</f>
        <v>0</v>
      </c>
      <c r="BF427" s="237">
        <f>IF(N427="snížená",J427,0)</f>
        <v>0</v>
      </c>
      <c r="BG427" s="237">
        <f>IF(N427="zákl. přenesená",J427,0)</f>
        <v>0</v>
      </c>
      <c r="BH427" s="237">
        <f>IF(N427="sníž. přenesená",J427,0)</f>
        <v>0</v>
      </c>
      <c r="BI427" s="237">
        <f>IF(N427="nulová",J427,0)</f>
        <v>0</v>
      </c>
      <c r="BJ427" s="16" t="s">
        <v>88</v>
      </c>
      <c r="BK427" s="237">
        <f>ROUND(I427*H427,0)</f>
        <v>0</v>
      </c>
      <c r="BL427" s="16" t="s">
        <v>160</v>
      </c>
      <c r="BM427" s="236" t="s">
        <v>2069</v>
      </c>
    </row>
    <row r="428" s="2" customFormat="1" ht="24.15" customHeight="1">
      <c r="A428" s="37"/>
      <c r="B428" s="38"/>
      <c r="C428" s="225" t="s">
        <v>751</v>
      </c>
      <c r="D428" s="225" t="s">
        <v>155</v>
      </c>
      <c r="E428" s="226" t="s">
        <v>752</v>
      </c>
      <c r="F428" s="227" t="s">
        <v>753</v>
      </c>
      <c r="G428" s="228" t="s">
        <v>183</v>
      </c>
      <c r="H428" s="229">
        <v>51.837000000000003</v>
      </c>
      <c r="I428" s="230"/>
      <c r="J428" s="231">
        <f>ROUND(I428*H428,0)</f>
        <v>0</v>
      </c>
      <c r="K428" s="227" t="s">
        <v>159</v>
      </c>
      <c r="L428" s="43"/>
      <c r="M428" s="232" t="s">
        <v>1</v>
      </c>
      <c r="N428" s="233" t="s">
        <v>44</v>
      </c>
      <c r="O428" s="90"/>
      <c r="P428" s="234">
        <f>O428*H428</f>
        <v>0</v>
      </c>
      <c r="Q428" s="234">
        <v>0</v>
      </c>
      <c r="R428" s="234">
        <f>Q428*H428</f>
        <v>0</v>
      </c>
      <c r="S428" s="234">
        <v>0</v>
      </c>
      <c r="T428" s="235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36" t="s">
        <v>160</v>
      </c>
      <c r="AT428" s="236" t="s">
        <v>155</v>
      </c>
      <c r="AU428" s="236" t="s">
        <v>88</v>
      </c>
      <c r="AY428" s="16" t="s">
        <v>153</v>
      </c>
      <c r="BE428" s="237">
        <f>IF(N428="základní",J428,0)</f>
        <v>0</v>
      </c>
      <c r="BF428" s="237">
        <f>IF(N428="snížená",J428,0)</f>
        <v>0</v>
      </c>
      <c r="BG428" s="237">
        <f>IF(N428="zákl. přenesená",J428,0)</f>
        <v>0</v>
      </c>
      <c r="BH428" s="237">
        <f>IF(N428="sníž. přenesená",J428,0)</f>
        <v>0</v>
      </c>
      <c r="BI428" s="237">
        <f>IF(N428="nulová",J428,0)</f>
        <v>0</v>
      </c>
      <c r="BJ428" s="16" t="s">
        <v>88</v>
      </c>
      <c r="BK428" s="237">
        <f>ROUND(I428*H428,0)</f>
        <v>0</v>
      </c>
      <c r="BL428" s="16" t="s">
        <v>160</v>
      </c>
      <c r="BM428" s="236" t="s">
        <v>2070</v>
      </c>
    </row>
    <row r="429" s="2" customFormat="1" ht="24.15" customHeight="1">
      <c r="A429" s="37"/>
      <c r="B429" s="38"/>
      <c r="C429" s="225" t="s">
        <v>755</v>
      </c>
      <c r="D429" s="225" t="s">
        <v>155</v>
      </c>
      <c r="E429" s="226" t="s">
        <v>756</v>
      </c>
      <c r="F429" s="227" t="s">
        <v>757</v>
      </c>
      <c r="G429" s="228" t="s">
        <v>183</v>
      </c>
      <c r="H429" s="229">
        <v>933.06600000000003</v>
      </c>
      <c r="I429" s="230"/>
      <c r="J429" s="231">
        <f>ROUND(I429*H429,0)</f>
        <v>0</v>
      </c>
      <c r="K429" s="227" t="s">
        <v>159</v>
      </c>
      <c r="L429" s="43"/>
      <c r="M429" s="232" t="s">
        <v>1</v>
      </c>
      <c r="N429" s="233" t="s">
        <v>44</v>
      </c>
      <c r="O429" s="90"/>
      <c r="P429" s="234">
        <f>O429*H429</f>
        <v>0</v>
      </c>
      <c r="Q429" s="234">
        <v>0</v>
      </c>
      <c r="R429" s="234">
        <f>Q429*H429</f>
        <v>0</v>
      </c>
      <c r="S429" s="234">
        <v>0</v>
      </c>
      <c r="T429" s="235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6" t="s">
        <v>160</v>
      </c>
      <c r="AT429" s="236" t="s">
        <v>155</v>
      </c>
      <c r="AU429" s="236" t="s">
        <v>88</v>
      </c>
      <c r="AY429" s="16" t="s">
        <v>153</v>
      </c>
      <c r="BE429" s="237">
        <f>IF(N429="základní",J429,0)</f>
        <v>0</v>
      </c>
      <c r="BF429" s="237">
        <f>IF(N429="snížená",J429,0)</f>
        <v>0</v>
      </c>
      <c r="BG429" s="237">
        <f>IF(N429="zákl. přenesená",J429,0)</f>
        <v>0</v>
      </c>
      <c r="BH429" s="237">
        <f>IF(N429="sníž. přenesená",J429,0)</f>
        <v>0</v>
      </c>
      <c r="BI429" s="237">
        <f>IF(N429="nulová",J429,0)</f>
        <v>0</v>
      </c>
      <c r="BJ429" s="16" t="s">
        <v>88</v>
      </c>
      <c r="BK429" s="237">
        <f>ROUND(I429*H429,0)</f>
        <v>0</v>
      </c>
      <c r="BL429" s="16" t="s">
        <v>160</v>
      </c>
      <c r="BM429" s="236" t="s">
        <v>2071</v>
      </c>
    </row>
    <row r="430" s="13" customFormat="1">
      <c r="A430" s="13"/>
      <c r="B430" s="238"/>
      <c r="C430" s="239"/>
      <c r="D430" s="240" t="s">
        <v>162</v>
      </c>
      <c r="E430" s="239"/>
      <c r="F430" s="242" t="s">
        <v>2072</v>
      </c>
      <c r="G430" s="239"/>
      <c r="H430" s="243">
        <v>933.06600000000003</v>
      </c>
      <c r="I430" s="244"/>
      <c r="J430" s="239"/>
      <c r="K430" s="239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162</v>
      </c>
      <c r="AU430" s="249" t="s">
        <v>88</v>
      </c>
      <c r="AV430" s="13" t="s">
        <v>88</v>
      </c>
      <c r="AW430" s="13" t="s">
        <v>4</v>
      </c>
      <c r="AX430" s="13" t="s">
        <v>8</v>
      </c>
      <c r="AY430" s="249" t="s">
        <v>153</v>
      </c>
    </row>
    <row r="431" s="2" customFormat="1" ht="33" customHeight="1">
      <c r="A431" s="37"/>
      <c r="B431" s="38"/>
      <c r="C431" s="225" t="s">
        <v>760</v>
      </c>
      <c r="D431" s="225" t="s">
        <v>155</v>
      </c>
      <c r="E431" s="226" t="s">
        <v>761</v>
      </c>
      <c r="F431" s="227" t="s">
        <v>762</v>
      </c>
      <c r="G431" s="228" t="s">
        <v>183</v>
      </c>
      <c r="H431" s="229">
        <v>3.8919999999999999</v>
      </c>
      <c r="I431" s="230"/>
      <c r="J431" s="231">
        <f>ROUND(I431*H431,0)</f>
        <v>0</v>
      </c>
      <c r="K431" s="227" t="s">
        <v>159</v>
      </c>
      <c r="L431" s="43"/>
      <c r="M431" s="232" t="s">
        <v>1</v>
      </c>
      <c r="N431" s="233" t="s">
        <v>44</v>
      </c>
      <c r="O431" s="90"/>
      <c r="P431" s="234">
        <f>O431*H431</f>
        <v>0</v>
      </c>
      <c r="Q431" s="234">
        <v>0</v>
      </c>
      <c r="R431" s="234">
        <f>Q431*H431</f>
        <v>0</v>
      </c>
      <c r="S431" s="234">
        <v>0</v>
      </c>
      <c r="T431" s="235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36" t="s">
        <v>160</v>
      </c>
      <c r="AT431" s="236" t="s">
        <v>155</v>
      </c>
      <c r="AU431" s="236" t="s">
        <v>88</v>
      </c>
      <c r="AY431" s="16" t="s">
        <v>153</v>
      </c>
      <c r="BE431" s="237">
        <f>IF(N431="základní",J431,0)</f>
        <v>0</v>
      </c>
      <c r="BF431" s="237">
        <f>IF(N431="snížená",J431,0)</f>
        <v>0</v>
      </c>
      <c r="BG431" s="237">
        <f>IF(N431="zákl. přenesená",J431,0)</f>
        <v>0</v>
      </c>
      <c r="BH431" s="237">
        <f>IF(N431="sníž. přenesená",J431,0)</f>
        <v>0</v>
      </c>
      <c r="BI431" s="237">
        <f>IF(N431="nulová",J431,0)</f>
        <v>0</v>
      </c>
      <c r="BJ431" s="16" t="s">
        <v>88</v>
      </c>
      <c r="BK431" s="237">
        <f>ROUND(I431*H431,0)</f>
        <v>0</v>
      </c>
      <c r="BL431" s="16" t="s">
        <v>160</v>
      </c>
      <c r="BM431" s="236" t="s">
        <v>2073</v>
      </c>
    </row>
    <row r="432" s="13" customFormat="1">
      <c r="A432" s="13"/>
      <c r="B432" s="238"/>
      <c r="C432" s="239"/>
      <c r="D432" s="240" t="s">
        <v>162</v>
      </c>
      <c r="E432" s="241" t="s">
        <v>1</v>
      </c>
      <c r="F432" s="242" t="s">
        <v>1653</v>
      </c>
      <c r="G432" s="239"/>
      <c r="H432" s="243">
        <v>7.423</v>
      </c>
      <c r="I432" s="244"/>
      <c r="J432" s="239"/>
      <c r="K432" s="239"/>
      <c r="L432" s="245"/>
      <c r="M432" s="246"/>
      <c r="N432" s="247"/>
      <c r="O432" s="247"/>
      <c r="P432" s="247"/>
      <c r="Q432" s="247"/>
      <c r="R432" s="247"/>
      <c r="S432" s="247"/>
      <c r="T432" s="24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9" t="s">
        <v>162</v>
      </c>
      <c r="AU432" s="249" t="s">
        <v>88</v>
      </c>
      <c r="AV432" s="13" t="s">
        <v>88</v>
      </c>
      <c r="AW432" s="13" t="s">
        <v>33</v>
      </c>
      <c r="AX432" s="13" t="s">
        <v>78</v>
      </c>
      <c r="AY432" s="249" t="s">
        <v>153</v>
      </c>
    </row>
    <row r="433" s="13" customFormat="1">
      <c r="A433" s="13"/>
      <c r="B433" s="238"/>
      <c r="C433" s="239"/>
      <c r="D433" s="240" t="s">
        <v>162</v>
      </c>
      <c r="E433" s="241" t="s">
        <v>1</v>
      </c>
      <c r="F433" s="242" t="s">
        <v>1654</v>
      </c>
      <c r="G433" s="239"/>
      <c r="H433" s="243">
        <v>-3.5310000000000001</v>
      </c>
      <c r="I433" s="244"/>
      <c r="J433" s="239"/>
      <c r="K433" s="239"/>
      <c r="L433" s="245"/>
      <c r="M433" s="246"/>
      <c r="N433" s="247"/>
      <c r="O433" s="247"/>
      <c r="P433" s="247"/>
      <c r="Q433" s="247"/>
      <c r="R433" s="247"/>
      <c r="S433" s="247"/>
      <c r="T433" s="24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9" t="s">
        <v>162</v>
      </c>
      <c r="AU433" s="249" t="s">
        <v>88</v>
      </c>
      <c r="AV433" s="13" t="s">
        <v>88</v>
      </c>
      <c r="AW433" s="13" t="s">
        <v>33</v>
      </c>
      <c r="AX433" s="13" t="s">
        <v>78</v>
      </c>
      <c r="AY433" s="249" t="s">
        <v>153</v>
      </c>
    </row>
    <row r="434" s="2" customFormat="1" ht="33" customHeight="1">
      <c r="A434" s="37"/>
      <c r="B434" s="38"/>
      <c r="C434" s="225" t="s">
        <v>766</v>
      </c>
      <c r="D434" s="225" t="s">
        <v>155</v>
      </c>
      <c r="E434" s="226" t="s">
        <v>767</v>
      </c>
      <c r="F434" s="227" t="s">
        <v>768</v>
      </c>
      <c r="G434" s="228" t="s">
        <v>183</v>
      </c>
      <c r="H434" s="229">
        <v>1.1910000000000001</v>
      </c>
      <c r="I434" s="230"/>
      <c r="J434" s="231">
        <f>ROUND(I434*H434,0)</f>
        <v>0</v>
      </c>
      <c r="K434" s="227" t="s">
        <v>159</v>
      </c>
      <c r="L434" s="43"/>
      <c r="M434" s="232" t="s">
        <v>1</v>
      </c>
      <c r="N434" s="233" t="s">
        <v>44</v>
      </c>
      <c r="O434" s="90"/>
      <c r="P434" s="234">
        <f>O434*H434</f>
        <v>0</v>
      </c>
      <c r="Q434" s="234">
        <v>0</v>
      </c>
      <c r="R434" s="234">
        <f>Q434*H434</f>
        <v>0</v>
      </c>
      <c r="S434" s="234">
        <v>0</v>
      </c>
      <c r="T434" s="23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36" t="s">
        <v>160</v>
      </c>
      <c r="AT434" s="236" t="s">
        <v>155</v>
      </c>
      <c r="AU434" s="236" t="s">
        <v>88</v>
      </c>
      <c r="AY434" s="16" t="s">
        <v>153</v>
      </c>
      <c r="BE434" s="237">
        <f>IF(N434="základní",J434,0)</f>
        <v>0</v>
      </c>
      <c r="BF434" s="237">
        <f>IF(N434="snížená",J434,0)</f>
        <v>0</v>
      </c>
      <c r="BG434" s="237">
        <f>IF(N434="zákl. přenesená",J434,0)</f>
        <v>0</v>
      </c>
      <c r="BH434" s="237">
        <f>IF(N434="sníž. přenesená",J434,0)</f>
        <v>0</v>
      </c>
      <c r="BI434" s="237">
        <f>IF(N434="nulová",J434,0)</f>
        <v>0</v>
      </c>
      <c r="BJ434" s="16" t="s">
        <v>88</v>
      </c>
      <c r="BK434" s="237">
        <f>ROUND(I434*H434,0)</f>
        <v>0</v>
      </c>
      <c r="BL434" s="16" t="s">
        <v>160</v>
      </c>
      <c r="BM434" s="236" t="s">
        <v>2074</v>
      </c>
    </row>
    <row r="435" s="13" customFormat="1">
      <c r="A435" s="13"/>
      <c r="B435" s="238"/>
      <c r="C435" s="239"/>
      <c r="D435" s="240" t="s">
        <v>162</v>
      </c>
      <c r="E435" s="241" t="s">
        <v>1</v>
      </c>
      <c r="F435" s="242" t="s">
        <v>1656</v>
      </c>
      <c r="G435" s="239"/>
      <c r="H435" s="243">
        <v>1.1910000000000001</v>
      </c>
      <c r="I435" s="244"/>
      <c r="J435" s="239"/>
      <c r="K435" s="239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162</v>
      </c>
      <c r="AU435" s="249" t="s">
        <v>88</v>
      </c>
      <c r="AV435" s="13" t="s">
        <v>88</v>
      </c>
      <c r="AW435" s="13" t="s">
        <v>33</v>
      </c>
      <c r="AX435" s="13" t="s">
        <v>78</v>
      </c>
      <c r="AY435" s="249" t="s">
        <v>153</v>
      </c>
    </row>
    <row r="436" s="2" customFormat="1" ht="37.8" customHeight="1">
      <c r="A436" s="37"/>
      <c r="B436" s="38"/>
      <c r="C436" s="225" t="s">
        <v>771</v>
      </c>
      <c r="D436" s="225" t="s">
        <v>155</v>
      </c>
      <c r="E436" s="226" t="s">
        <v>772</v>
      </c>
      <c r="F436" s="227" t="s">
        <v>773</v>
      </c>
      <c r="G436" s="228" t="s">
        <v>183</v>
      </c>
      <c r="H436" s="229">
        <v>28.408000000000001</v>
      </c>
      <c r="I436" s="230"/>
      <c r="J436" s="231">
        <f>ROUND(I436*H436,0)</f>
        <v>0</v>
      </c>
      <c r="K436" s="227" t="s">
        <v>159</v>
      </c>
      <c r="L436" s="43"/>
      <c r="M436" s="232" t="s">
        <v>1</v>
      </c>
      <c r="N436" s="233" t="s">
        <v>44</v>
      </c>
      <c r="O436" s="90"/>
      <c r="P436" s="234">
        <f>O436*H436</f>
        <v>0</v>
      </c>
      <c r="Q436" s="234">
        <v>0</v>
      </c>
      <c r="R436" s="234">
        <f>Q436*H436</f>
        <v>0</v>
      </c>
      <c r="S436" s="234">
        <v>0</v>
      </c>
      <c r="T436" s="235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36" t="s">
        <v>160</v>
      </c>
      <c r="AT436" s="236" t="s">
        <v>155</v>
      </c>
      <c r="AU436" s="236" t="s">
        <v>88</v>
      </c>
      <c r="AY436" s="16" t="s">
        <v>153</v>
      </c>
      <c r="BE436" s="237">
        <f>IF(N436="základní",J436,0)</f>
        <v>0</v>
      </c>
      <c r="BF436" s="237">
        <f>IF(N436="snížená",J436,0)</f>
        <v>0</v>
      </c>
      <c r="BG436" s="237">
        <f>IF(N436="zákl. přenesená",J436,0)</f>
        <v>0</v>
      </c>
      <c r="BH436" s="237">
        <f>IF(N436="sníž. přenesená",J436,0)</f>
        <v>0</v>
      </c>
      <c r="BI436" s="237">
        <f>IF(N436="nulová",J436,0)</f>
        <v>0</v>
      </c>
      <c r="BJ436" s="16" t="s">
        <v>88</v>
      </c>
      <c r="BK436" s="237">
        <f>ROUND(I436*H436,0)</f>
        <v>0</v>
      </c>
      <c r="BL436" s="16" t="s">
        <v>160</v>
      </c>
      <c r="BM436" s="236" t="s">
        <v>2075</v>
      </c>
    </row>
    <row r="437" s="13" customFormat="1">
      <c r="A437" s="13"/>
      <c r="B437" s="238"/>
      <c r="C437" s="239"/>
      <c r="D437" s="240" t="s">
        <v>162</v>
      </c>
      <c r="E437" s="241" t="s">
        <v>1</v>
      </c>
      <c r="F437" s="242" t="s">
        <v>1658</v>
      </c>
      <c r="G437" s="239"/>
      <c r="H437" s="243">
        <v>28.408000000000001</v>
      </c>
      <c r="I437" s="244"/>
      <c r="J437" s="239"/>
      <c r="K437" s="239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162</v>
      </c>
      <c r="AU437" s="249" t="s">
        <v>88</v>
      </c>
      <c r="AV437" s="13" t="s">
        <v>88</v>
      </c>
      <c r="AW437" s="13" t="s">
        <v>33</v>
      </c>
      <c r="AX437" s="13" t="s">
        <v>78</v>
      </c>
      <c r="AY437" s="249" t="s">
        <v>153</v>
      </c>
    </row>
    <row r="438" s="2" customFormat="1" ht="44.25" customHeight="1">
      <c r="A438" s="37"/>
      <c r="B438" s="38"/>
      <c r="C438" s="225" t="s">
        <v>776</v>
      </c>
      <c r="D438" s="225" t="s">
        <v>155</v>
      </c>
      <c r="E438" s="226" t="s">
        <v>777</v>
      </c>
      <c r="F438" s="227" t="s">
        <v>778</v>
      </c>
      <c r="G438" s="228" t="s">
        <v>183</v>
      </c>
      <c r="H438" s="229">
        <v>9.5570000000000004</v>
      </c>
      <c r="I438" s="230"/>
      <c r="J438" s="231">
        <f>ROUND(I438*H438,0)</f>
        <v>0</v>
      </c>
      <c r="K438" s="227" t="s">
        <v>159</v>
      </c>
      <c r="L438" s="43"/>
      <c r="M438" s="232" t="s">
        <v>1</v>
      </c>
      <c r="N438" s="233" t="s">
        <v>44</v>
      </c>
      <c r="O438" s="90"/>
      <c r="P438" s="234">
        <f>O438*H438</f>
        <v>0</v>
      </c>
      <c r="Q438" s="234">
        <v>0</v>
      </c>
      <c r="R438" s="234">
        <f>Q438*H438</f>
        <v>0</v>
      </c>
      <c r="S438" s="234">
        <v>0</v>
      </c>
      <c r="T438" s="235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6" t="s">
        <v>160</v>
      </c>
      <c r="AT438" s="236" t="s">
        <v>155</v>
      </c>
      <c r="AU438" s="236" t="s">
        <v>88</v>
      </c>
      <c r="AY438" s="16" t="s">
        <v>153</v>
      </c>
      <c r="BE438" s="237">
        <f>IF(N438="základní",J438,0)</f>
        <v>0</v>
      </c>
      <c r="BF438" s="237">
        <f>IF(N438="snížená",J438,0)</f>
        <v>0</v>
      </c>
      <c r="BG438" s="237">
        <f>IF(N438="zákl. přenesená",J438,0)</f>
        <v>0</v>
      </c>
      <c r="BH438" s="237">
        <f>IF(N438="sníž. přenesená",J438,0)</f>
        <v>0</v>
      </c>
      <c r="BI438" s="237">
        <f>IF(N438="nulová",J438,0)</f>
        <v>0</v>
      </c>
      <c r="BJ438" s="16" t="s">
        <v>88</v>
      </c>
      <c r="BK438" s="237">
        <f>ROUND(I438*H438,0)</f>
        <v>0</v>
      </c>
      <c r="BL438" s="16" t="s">
        <v>160</v>
      </c>
      <c r="BM438" s="236" t="s">
        <v>2076</v>
      </c>
    </row>
    <row r="439" s="13" customFormat="1">
      <c r="A439" s="13"/>
      <c r="B439" s="238"/>
      <c r="C439" s="239"/>
      <c r="D439" s="240" t="s">
        <v>162</v>
      </c>
      <c r="E439" s="241" t="s">
        <v>1</v>
      </c>
      <c r="F439" s="242" t="s">
        <v>1660</v>
      </c>
      <c r="G439" s="239"/>
      <c r="H439" s="243">
        <v>9.5570000000000004</v>
      </c>
      <c r="I439" s="244"/>
      <c r="J439" s="239"/>
      <c r="K439" s="239"/>
      <c r="L439" s="245"/>
      <c r="M439" s="246"/>
      <c r="N439" s="247"/>
      <c r="O439" s="247"/>
      <c r="P439" s="247"/>
      <c r="Q439" s="247"/>
      <c r="R439" s="247"/>
      <c r="S439" s="247"/>
      <c r="T439" s="24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9" t="s">
        <v>162</v>
      </c>
      <c r="AU439" s="249" t="s">
        <v>88</v>
      </c>
      <c r="AV439" s="13" t="s">
        <v>88</v>
      </c>
      <c r="AW439" s="13" t="s">
        <v>33</v>
      </c>
      <c r="AX439" s="13" t="s">
        <v>78</v>
      </c>
      <c r="AY439" s="249" t="s">
        <v>153</v>
      </c>
    </row>
    <row r="440" s="12" customFormat="1" ht="22.8" customHeight="1">
      <c r="A440" s="12"/>
      <c r="B440" s="209"/>
      <c r="C440" s="210"/>
      <c r="D440" s="211" t="s">
        <v>77</v>
      </c>
      <c r="E440" s="223" t="s">
        <v>781</v>
      </c>
      <c r="F440" s="223" t="s">
        <v>782</v>
      </c>
      <c r="G440" s="210"/>
      <c r="H440" s="210"/>
      <c r="I440" s="213"/>
      <c r="J440" s="224">
        <f>BK440</f>
        <v>0</v>
      </c>
      <c r="K440" s="210"/>
      <c r="L440" s="215"/>
      <c r="M440" s="216"/>
      <c r="N440" s="217"/>
      <c r="O440" s="217"/>
      <c r="P440" s="218">
        <f>P441</f>
        <v>0</v>
      </c>
      <c r="Q440" s="217"/>
      <c r="R440" s="218">
        <f>R441</f>
        <v>0</v>
      </c>
      <c r="S440" s="217"/>
      <c r="T440" s="219">
        <f>T441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0" t="s">
        <v>8</v>
      </c>
      <c r="AT440" s="221" t="s">
        <v>77</v>
      </c>
      <c r="AU440" s="221" t="s">
        <v>8</v>
      </c>
      <c r="AY440" s="220" t="s">
        <v>153</v>
      </c>
      <c r="BK440" s="222">
        <f>BK441</f>
        <v>0</v>
      </c>
    </row>
    <row r="441" s="2" customFormat="1" ht="24.15" customHeight="1">
      <c r="A441" s="37"/>
      <c r="B441" s="38"/>
      <c r="C441" s="225" t="s">
        <v>783</v>
      </c>
      <c r="D441" s="225" t="s">
        <v>155</v>
      </c>
      <c r="E441" s="226" t="s">
        <v>784</v>
      </c>
      <c r="F441" s="227" t="s">
        <v>785</v>
      </c>
      <c r="G441" s="228" t="s">
        <v>183</v>
      </c>
      <c r="H441" s="229">
        <v>93.471000000000004</v>
      </c>
      <c r="I441" s="230"/>
      <c r="J441" s="231">
        <f>ROUND(I441*H441,0)</f>
        <v>0</v>
      </c>
      <c r="K441" s="227" t="s">
        <v>159</v>
      </c>
      <c r="L441" s="43"/>
      <c r="M441" s="232" t="s">
        <v>1</v>
      </c>
      <c r="N441" s="233" t="s">
        <v>44</v>
      </c>
      <c r="O441" s="90"/>
      <c r="P441" s="234">
        <f>O441*H441</f>
        <v>0</v>
      </c>
      <c r="Q441" s="234">
        <v>0</v>
      </c>
      <c r="R441" s="234">
        <f>Q441*H441</f>
        <v>0</v>
      </c>
      <c r="S441" s="234">
        <v>0</v>
      </c>
      <c r="T441" s="235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6" t="s">
        <v>160</v>
      </c>
      <c r="AT441" s="236" t="s">
        <v>155</v>
      </c>
      <c r="AU441" s="236" t="s">
        <v>88</v>
      </c>
      <c r="AY441" s="16" t="s">
        <v>153</v>
      </c>
      <c r="BE441" s="237">
        <f>IF(N441="základní",J441,0)</f>
        <v>0</v>
      </c>
      <c r="BF441" s="237">
        <f>IF(N441="snížená",J441,0)</f>
        <v>0</v>
      </c>
      <c r="BG441" s="237">
        <f>IF(N441="zákl. přenesená",J441,0)</f>
        <v>0</v>
      </c>
      <c r="BH441" s="237">
        <f>IF(N441="sníž. přenesená",J441,0)</f>
        <v>0</v>
      </c>
      <c r="BI441" s="237">
        <f>IF(N441="nulová",J441,0)</f>
        <v>0</v>
      </c>
      <c r="BJ441" s="16" t="s">
        <v>88</v>
      </c>
      <c r="BK441" s="237">
        <f>ROUND(I441*H441,0)</f>
        <v>0</v>
      </c>
      <c r="BL441" s="16" t="s">
        <v>160</v>
      </c>
      <c r="BM441" s="236" t="s">
        <v>2077</v>
      </c>
    </row>
    <row r="442" s="12" customFormat="1" ht="25.92" customHeight="1">
      <c r="A442" s="12"/>
      <c r="B442" s="209"/>
      <c r="C442" s="210"/>
      <c r="D442" s="211" t="s">
        <v>77</v>
      </c>
      <c r="E442" s="212" t="s">
        <v>787</v>
      </c>
      <c r="F442" s="212" t="s">
        <v>788</v>
      </c>
      <c r="G442" s="210"/>
      <c r="H442" s="210"/>
      <c r="I442" s="213"/>
      <c r="J442" s="214">
        <f>BK442</f>
        <v>0</v>
      </c>
      <c r="K442" s="210"/>
      <c r="L442" s="215"/>
      <c r="M442" s="216"/>
      <c r="N442" s="217"/>
      <c r="O442" s="217"/>
      <c r="P442" s="218">
        <f>P443+P446+P473+P479+P507+P561+P602+P641</f>
        <v>0</v>
      </c>
      <c r="Q442" s="217"/>
      <c r="R442" s="218">
        <f>R443+R446+R473+R479+R507+R561+R602+R641</f>
        <v>16.856648880000002</v>
      </c>
      <c r="S442" s="217"/>
      <c r="T442" s="219">
        <f>T443+T446+T473+T479+T507+T561+T602+T641</f>
        <v>4.5107522000000007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20" t="s">
        <v>88</v>
      </c>
      <c r="AT442" s="221" t="s">
        <v>77</v>
      </c>
      <c r="AU442" s="221" t="s">
        <v>78</v>
      </c>
      <c r="AY442" s="220" t="s">
        <v>153</v>
      </c>
      <c r="BK442" s="222">
        <f>BK443+BK446+BK473+BK479+BK507+BK561+BK602+BK641</f>
        <v>0</v>
      </c>
    </row>
    <row r="443" s="12" customFormat="1" ht="22.8" customHeight="1">
      <c r="A443" s="12"/>
      <c r="B443" s="209"/>
      <c r="C443" s="210"/>
      <c r="D443" s="211" t="s">
        <v>77</v>
      </c>
      <c r="E443" s="223" t="s">
        <v>789</v>
      </c>
      <c r="F443" s="223" t="s">
        <v>790</v>
      </c>
      <c r="G443" s="210"/>
      <c r="H443" s="210"/>
      <c r="I443" s="213"/>
      <c r="J443" s="224">
        <f>BK443</f>
        <v>0</v>
      </c>
      <c r="K443" s="210"/>
      <c r="L443" s="215"/>
      <c r="M443" s="216"/>
      <c r="N443" s="217"/>
      <c r="O443" s="217"/>
      <c r="P443" s="218">
        <f>SUM(P444:P445)</f>
        <v>0</v>
      </c>
      <c r="Q443" s="217"/>
      <c r="R443" s="218">
        <f>SUM(R444:R445)</f>
        <v>0</v>
      </c>
      <c r="S443" s="217"/>
      <c r="T443" s="219">
        <f>SUM(T444:T445)</f>
        <v>0.042840000000000003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20" t="s">
        <v>88</v>
      </c>
      <c r="AT443" s="221" t="s">
        <v>77</v>
      </c>
      <c r="AU443" s="221" t="s">
        <v>8</v>
      </c>
      <c r="AY443" s="220" t="s">
        <v>153</v>
      </c>
      <c r="BK443" s="222">
        <f>SUM(BK444:BK445)</f>
        <v>0</v>
      </c>
    </row>
    <row r="444" s="2" customFormat="1" ht="16.5" customHeight="1">
      <c r="A444" s="37"/>
      <c r="B444" s="38"/>
      <c r="C444" s="225" t="s">
        <v>791</v>
      </c>
      <c r="D444" s="225" t="s">
        <v>155</v>
      </c>
      <c r="E444" s="226" t="s">
        <v>792</v>
      </c>
      <c r="F444" s="227" t="s">
        <v>793</v>
      </c>
      <c r="G444" s="228" t="s">
        <v>158</v>
      </c>
      <c r="H444" s="229">
        <v>10.710000000000001</v>
      </c>
      <c r="I444" s="230"/>
      <c r="J444" s="231">
        <f>ROUND(I444*H444,0)</f>
        <v>0</v>
      </c>
      <c r="K444" s="227" t="s">
        <v>159</v>
      </c>
      <c r="L444" s="43"/>
      <c r="M444" s="232" t="s">
        <v>1</v>
      </c>
      <c r="N444" s="233" t="s">
        <v>44</v>
      </c>
      <c r="O444" s="90"/>
      <c r="P444" s="234">
        <f>O444*H444</f>
        <v>0</v>
      </c>
      <c r="Q444" s="234">
        <v>0</v>
      </c>
      <c r="R444" s="234">
        <f>Q444*H444</f>
        <v>0</v>
      </c>
      <c r="S444" s="234">
        <v>0.0040000000000000001</v>
      </c>
      <c r="T444" s="235">
        <f>S444*H444</f>
        <v>0.042840000000000003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36" t="s">
        <v>231</v>
      </c>
      <c r="AT444" s="236" t="s">
        <v>155</v>
      </c>
      <c r="AU444" s="236" t="s">
        <v>88</v>
      </c>
      <c r="AY444" s="16" t="s">
        <v>153</v>
      </c>
      <c r="BE444" s="237">
        <f>IF(N444="základní",J444,0)</f>
        <v>0</v>
      </c>
      <c r="BF444" s="237">
        <f>IF(N444="snížená",J444,0)</f>
        <v>0</v>
      </c>
      <c r="BG444" s="237">
        <f>IF(N444="zákl. přenesená",J444,0)</f>
        <v>0</v>
      </c>
      <c r="BH444" s="237">
        <f>IF(N444="sníž. přenesená",J444,0)</f>
        <v>0</v>
      </c>
      <c r="BI444" s="237">
        <f>IF(N444="nulová",J444,0)</f>
        <v>0</v>
      </c>
      <c r="BJ444" s="16" t="s">
        <v>88</v>
      </c>
      <c r="BK444" s="237">
        <f>ROUND(I444*H444,0)</f>
        <v>0</v>
      </c>
      <c r="BL444" s="16" t="s">
        <v>231</v>
      </c>
      <c r="BM444" s="236" t="s">
        <v>2078</v>
      </c>
    </row>
    <row r="445" s="13" customFormat="1">
      <c r="A445" s="13"/>
      <c r="B445" s="238"/>
      <c r="C445" s="239"/>
      <c r="D445" s="240" t="s">
        <v>162</v>
      </c>
      <c r="E445" s="241" t="s">
        <v>1</v>
      </c>
      <c r="F445" s="242" t="s">
        <v>561</v>
      </c>
      <c r="G445" s="239"/>
      <c r="H445" s="243">
        <v>10.710000000000001</v>
      </c>
      <c r="I445" s="244"/>
      <c r="J445" s="239"/>
      <c r="K445" s="239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162</v>
      </c>
      <c r="AU445" s="249" t="s">
        <v>88</v>
      </c>
      <c r="AV445" s="13" t="s">
        <v>88</v>
      </c>
      <c r="AW445" s="13" t="s">
        <v>33</v>
      </c>
      <c r="AX445" s="13" t="s">
        <v>78</v>
      </c>
      <c r="AY445" s="249" t="s">
        <v>153</v>
      </c>
    </row>
    <row r="446" s="12" customFormat="1" ht="22.8" customHeight="1">
      <c r="A446" s="12"/>
      <c r="B446" s="209"/>
      <c r="C446" s="210"/>
      <c r="D446" s="211" t="s">
        <v>77</v>
      </c>
      <c r="E446" s="223" t="s">
        <v>795</v>
      </c>
      <c r="F446" s="223" t="s">
        <v>796</v>
      </c>
      <c r="G446" s="210"/>
      <c r="H446" s="210"/>
      <c r="I446" s="213"/>
      <c r="J446" s="224">
        <f>BK446</f>
        <v>0</v>
      </c>
      <c r="K446" s="210"/>
      <c r="L446" s="215"/>
      <c r="M446" s="216"/>
      <c r="N446" s="217"/>
      <c r="O446" s="217"/>
      <c r="P446" s="218">
        <f>SUM(P447:P472)</f>
        <v>0</v>
      </c>
      <c r="Q446" s="217"/>
      <c r="R446" s="218">
        <f>SUM(R447:R472)</f>
        <v>1.6414757399999997</v>
      </c>
      <c r="S446" s="217"/>
      <c r="T446" s="219">
        <f>SUM(T447:T472)</f>
        <v>0.96118200000000009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20" t="s">
        <v>88</v>
      </c>
      <c r="AT446" s="221" t="s">
        <v>77</v>
      </c>
      <c r="AU446" s="221" t="s">
        <v>8</v>
      </c>
      <c r="AY446" s="220" t="s">
        <v>153</v>
      </c>
      <c r="BK446" s="222">
        <f>SUM(BK447:BK472)</f>
        <v>0</v>
      </c>
    </row>
    <row r="447" s="2" customFormat="1" ht="33" customHeight="1">
      <c r="A447" s="37"/>
      <c r="B447" s="38"/>
      <c r="C447" s="225" t="s">
        <v>797</v>
      </c>
      <c r="D447" s="225" t="s">
        <v>155</v>
      </c>
      <c r="E447" s="226" t="s">
        <v>798</v>
      </c>
      <c r="F447" s="227" t="s">
        <v>799</v>
      </c>
      <c r="G447" s="228" t="s">
        <v>158</v>
      </c>
      <c r="H447" s="229">
        <v>480.59100000000001</v>
      </c>
      <c r="I447" s="230"/>
      <c r="J447" s="231">
        <f>ROUND(I447*H447,0)</f>
        <v>0</v>
      </c>
      <c r="K447" s="227" t="s">
        <v>1663</v>
      </c>
      <c r="L447" s="43"/>
      <c r="M447" s="232" t="s">
        <v>1</v>
      </c>
      <c r="N447" s="233" t="s">
        <v>44</v>
      </c>
      <c r="O447" s="90"/>
      <c r="P447" s="234">
        <f>O447*H447</f>
        <v>0</v>
      </c>
      <c r="Q447" s="234">
        <v>0</v>
      </c>
      <c r="R447" s="234">
        <f>Q447*H447</f>
        <v>0</v>
      </c>
      <c r="S447" s="234">
        <v>0.002</v>
      </c>
      <c r="T447" s="235">
        <f>S447*H447</f>
        <v>0.96118200000000009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36" t="s">
        <v>231</v>
      </c>
      <c r="AT447" s="236" t="s">
        <v>155</v>
      </c>
      <c r="AU447" s="236" t="s">
        <v>88</v>
      </c>
      <c r="AY447" s="16" t="s">
        <v>153</v>
      </c>
      <c r="BE447" s="237">
        <f>IF(N447="základní",J447,0)</f>
        <v>0</v>
      </c>
      <c r="BF447" s="237">
        <f>IF(N447="snížená",J447,0)</f>
        <v>0</v>
      </c>
      <c r="BG447" s="237">
        <f>IF(N447="zákl. přenesená",J447,0)</f>
        <v>0</v>
      </c>
      <c r="BH447" s="237">
        <f>IF(N447="sníž. přenesená",J447,0)</f>
        <v>0</v>
      </c>
      <c r="BI447" s="237">
        <f>IF(N447="nulová",J447,0)</f>
        <v>0</v>
      </c>
      <c r="BJ447" s="16" t="s">
        <v>88</v>
      </c>
      <c r="BK447" s="237">
        <f>ROUND(I447*H447,0)</f>
        <v>0</v>
      </c>
      <c r="BL447" s="16" t="s">
        <v>231</v>
      </c>
      <c r="BM447" s="236" t="s">
        <v>2079</v>
      </c>
    </row>
    <row r="448" s="13" customFormat="1">
      <c r="A448" s="13"/>
      <c r="B448" s="238"/>
      <c r="C448" s="239"/>
      <c r="D448" s="240" t="s">
        <v>162</v>
      </c>
      <c r="E448" s="241" t="s">
        <v>1</v>
      </c>
      <c r="F448" s="242" t="s">
        <v>2080</v>
      </c>
      <c r="G448" s="239"/>
      <c r="H448" s="243">
        <v>480.59100000000001</v>
      </c>
      <c r="I448" s="244"/>
      <c r="J448" s="239"/>
      <c r="K448" s="239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162</v>
      </c>
      <c r="AU448" s="249" t="s">
        <v>88</v>
      </c>
      <c r="AV448" s="13" t="s">
        <v>88</v>
      </c>
      <c r="AW448" s="13" t="s">
        <v>33</v>
      </c>
      <c r="AX448" s="13" t="s">
        <v>78</v>
      </c>
      <c r="AY448" s="249" t="s">
        <v>153</v>
      </c>
    </row>
    <row r="449" s="2" customFormat="1" ht="24.15" customHeight="1">
      <c r="A449" s="37"/>
      <c r="B449" s="38"/>
      <c r="C449" s="225" t="s">
        <v>802</v>
      </c>
      <c r="D449" s="225" t="s">
        <v>155</v>
      </c>
      <c r="E449" s="226" t="s">
        <v>803</v>
      </c>
      <c r="F449" s="227" t="s">
        <v>804</v>
      </c>
      <c r="G449" s="228" t="s">
        <v>158</v>
      </c>
      <c r="H449" s="229">
        <v>6.0800000000000001</v>
      </c>
      <c r="I449" s="230"/>
      <c r="J449" s="231">
        <f>ROUND(I449*H449,0)</f>
        <v>0</v>
      </c>
      <c r="K449" s="227" t="s">
        <v>159</v>
      </c>
      <c r="L449" s="43"/>
      <c r="M449" s="232" t="s">
        <v>1</v>
      </c>
      <c r="N449" s="233" t="s">
        <v>44</v>
      </c>
      <c r="O449" s="90"/>
      <c r="P449" s="234">
        <f>O449*H449</f>
        <v>0</v>
      </c>
      <c r="Q449" s="234">
        <v>0.00019000000000000001</v>
      </c>
      <c r="R449" s="234">
        <f>Q449*H449</f>
        <v>0.0011552000000000001</v>
      </c>
      <c r="S449" s="234">
        <v>0</v>
      </c>
      <c r="T449" s="235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36" t="s">
        <v>231</v>
      </c>
      <c r="AT449" s="236" t="s">
        <v>155</v>
      </c>
      <c r="AU449" s="236" t="s">
        <v>88</v>
      </c>
      <c r="AY449" s="16" t="s">
        <v>153</v>
      </c>
      <c r="BE449" s="237">
        <f>IF(N449="základní",J449,0)</f>
        <v>0</v>
      </c>
      <c r="BF449" s="237">
        <f>IF(N449="snížená",J449,0)</f>
        <v>0</v>
      </c>
      <c r="BG449" s="237">
        <f>IF(N449="zákl. přenesená",J449,0)</f>
        <v>0</v>
      </c>
      <c r="BH449" s="237">
        <f>IF(N449="sníž. přenesená",J449,0)</f>
        <v>0</v>
      </c>
      <c r="BI449" s="237">
        <f>IF(N449="nulová",J449,0)</f>
        <v>0</v>
      </c>
      <c r="BJ449" s="16" t="s">
        <v>88</v>
      </c>
      <c r="BK449" s="237">
        <f>ROUND(I449*H449,0)</f>
        <v>0</v>
      </c>
      <c r="BL449" s="16" t="s">
        <v>231</v>
      </c>
      <c r="BM449" s="236" t="s">
        <v>2081</v>
      </c>
    </row>
    <row r="450" s="13" customFormat="1">
      <c r="A450" s="13"/>
      <c r="B450" s="238"/>
      <c r="C450" s="239"/>
      <c r="D450" s="240" t="s">
        <v>162</v>
      </c>
      <c r="E450" s="241" t="s">
        <v>1</v>
      </c>
      <c r="F450" s="242" t="s">
        <v>226</v>
      </c>
      <c r="G450" s="239"/>
      <c r="H450" s="243">
        <v>6.0800000000000001</v>
      </c>
      <c r="I450" s="244"/>
      <c r="J450" s="239"/>
      <c r="K450" s="239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162</v>
      </c>
      <c r="AU450" s="249" t="s">
        <v>88</v>
      </c>
      <c r="AV450" s="13" t="s">
        <v>88</v>
      </c>
      <c r="AW450" s="13" t="s">
        <v>33</v>
      </c>
      <c r="AX450" s="13" t="s">
        <v>78</v>
      </c>
      <c r="AY450" s="249" t="s">
        <v>153</v>
      </c>
    </row>
    <row r="451" s="2" customFormat="1" ht="33" customHeight="1">
      <c r="A451" s="37"/>
      <c r="B451" s="38"/>
      <c r="C451" s="250" t="s">
        <v>807</v>
      </c>
      <c r="D451" s="250" t="s">
        <v>232</v>
      </c>
      <c r="E451" s="251" t="s">
        <v>808</v>
      </c>
      <c r="F451" s="252" t="s">
        <v>809</v>
      </c>
      <c r="G451" s="253" t="s">
        <v>158</v>
      </c>
      <c r="H451" s="254">
        <v>7.2960000000000003</v>
      </c>
      <c r="I451" s="255"/>
      <c r="J451" s="256">
        <f>ROUND(I451*H451,0)</f>
        <v>0</v>
      </c>
      <c r="K451" s="252" t="s">
        <v>159</v>
      </c>
      <c r="L451" s="257"/>
      <c r="M451" s="258" t="s">
        <v>1</v>
      </c>
      <c r="N451" s="259" t="s">
        <v>44</v>
      </c>
      <c r="O451" s="90"/>
      <c r="P451" s="234">
        <f>O451*H451</f>
        <v>0</v>
      </c>
      <c r="Q451" s="234">
        <v>0.00050000000000000001</v>
      </c>
      <c r="R451" s="234">
        <f>Q451*H451</f>
        <v>0.0036480000000000002</v>
      </c>
      <c r="S451" s="234">
        <v>0</v>
      </c>
      <c r="T451" s="235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36" t="s">
        <v>319</v>
      </c>
      <c r="AT451" s="236" t="s">
        <v>232</v>
      </c>
      <c r="AU451" s="236" t="s">
        <v>88</v>
      </c>
      <c r="AY451" s="16" t="s">
        <v>153</v>
      </c>
      <c r="BE451" s="237">
        <f>IF(N451="základní",J451,0)</f>
        <v>0</v>
      </c>
      <c r="BF451" s="237">
        <f>IF(N451="snížená",J451,0)</f>
        <v>0</v>
      </c>
      <c r="BG451" s="237">
        <f>IF(N451="zákl. přenesená",J451,0)</f>
        <v>0</v>
      </c>
      <c r="BH451" s="237">
        <f>IF(N451="sníž. přenesená",J451,0)</f>
        <v>0</v>
      </c>
      <c r="BI451" s="237">
        <f>IF(N451="nulová",J451,0)</f>
        <v>0</v>
      </c>
      <c r="BJ451" s="16" t="s">
        <v>88</v>
      </c>
      <c r="BK451" s="237">
        <f>ROUND(I451*H451,0)</f>
        <v>0</v>
      </c>
      <c r="BL451" s="16" t="s">
        <v>231</v>
      </c>
      <c r="BM451" s="236" t="s">
        <v>2082</v>
      </c>
    </row>
    <row r="452" s="13" customFormat="1">
      <c r="A452" s="13"/>
      <c r="B452" s="238"/>
      <c r="C452" s="239"/>
      <c r="D452" s="240" t="s">
        <v>162</v>
      </c>
      <c r="E452" s="241" t="s">
        <v>1</v>
      </c>
      <c r="F452" s="242" t="s">
        <v>1668</v>
      </c>
      <c r="G452" s="239"/>
      <c r="H452" s="243">
        <v>7.2960000000000003</v>
      </c>
      <c r="I452" s="244"/>
      <c r="J452" s="239"/>
      <c r="K452" s="239"/>
      <c r="L452" s="245"/>
      <c r="M452" s="246"/>
      <c r="N452" s="247"/>
      <c r="O452" s="247"/>
      <c r="P452" s="247"/>
      <c r="Q452" s="247"/>
      <c r="R452" s="247"/>
      <c r="S452" s="247"/>
      <c r="T452" s="24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9" t="s">
        <v>162</v>
      </c>
      <c r="AU452" s="249" t="s">
        <v>88</v>
      </c>
      <c r="AV452" s="13" t="s">
        <v>88</v>
      </c>
      <c r="AW452" s="13" t="s">
        <v>33</v>
      </c>
      <c r="AX452" s="13" t="s">
        <v>78</v>
      </c>
      <c r="AY452" s="249" t="s">
        <v>153</v>
      </c>
    </row>
    <row r="453" s="2" customFormat="1" ht="37.8" customHeight="1">
      <c r="A453" s="37"/>
      <c r="B453" s="38"/>
      <c r="C453" s="225" t="s">
        <v>812</v>
      </c>
      <c r="D453" s="225" t="s">
        <v>155</v>
      </c>
      <c r="E453" s="226" t="s">
        <v>813</v>
      </c>
      <c r="F453" s="227" t="s">
        <v>814</v>
      </c>
      <c r="G453" s="228" t="s">
        <v>352</v>
      </c>
      <c r="H453" s="229">
        <v>76.400000000000006</v>
      </c>
      <c r="I453" s="230"/>
      <c r="J453" s="231">
        <f>ROUND(I453*H453,0)</f>
        <v>0</v>
      </c>
      <c r="K453" s="227" t="s">
        <v>159</v>
      </c>
      <c r="L453" s="43"/>
      <c r="M453" s="232" t="s">
        <v>1</v>
      </c>
      <c r="N453" s="233" t="s">
        <v>44</v>
      </c>
      <c r="O453" s="90"/>
      <c r="P453" s="234">
        <f>O453*H453</f>
        <v>0</v>
      </c>
      <c r="Q453" s="234">
        <v>0.00059999999999999995</v>
      </c>
      <c r="R453" s="234">
        <f>Q453*H453</f>
        <v>0.045839999999999999</v>
      </c>
      <c r="S453" s="234">
        <v>0</v>
      </c>
      <c r="T453" s="235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36" t="s">
        <v>231</v>
      </c>
      <c r="AT453" s="236" t="s">
        <v>155</v>
      </c>
      <c r="AU453" s="236" t="s">
        <v>88</v>
      </c>
      <c r="AY453" s="16" t="s">
        <v>153</v>
      </c>
      <c r="BE453" s="237">
        <f>IF(N453="základní",J453,0)</f>
        <v>0</v>
      </c>
      <c r="BF453" s="237">
        <f>IF(N453="snížená",J453,0)</f>
        <v>0</v>
      </c>
      <c r="BG453" s="237">
        <f>IF(N453="zákl. přenesená",J453,0)</f>
        <v>0</v>
      </c>
      <c r="BH453" s="237">
        <f>IF(N453="sníž. přenesená",J453,0)</f>
        <v>0</v>
      </c>
      <c r="BI453" s="237">
        <f>IF(N453="nulová",J453,0)</f>
        <v>0</v>
      </c>
      <c r="BJ453" s="16" t="s">
        <v>88</v>
      </c>
      <c r="BK453" s="237">
        <f>ROUND(I453*H453,0)</f>
        <v>0</v>
      </c>
      <c r="BL453" s="16" t="s">
        <v>231</v>
      </c>
      <c r="BM453" s="236" t="s">
        <v>2083</v>
      </c>
    </row>
    <row r="454" s="13" customFormat="1">
      <c r="A454" s="13"/>
      <c r="B454" s="238"/>
      <c r="C454" s="239"/>
      <c r="D454" s="240" t="s">
        <v>162</v>
      </c>
      <c r="E454" s="241" t="s">
        <v>1</v>
      </c>
      <c r="F454" s="242" t="s">
        <v>816</v>
      </c>
      <c r="G454" s="239"/>
      <c r="H454" s="243">
        <v>32</v>
      </c>
      <c r="I454" s="244"/>
      <c r="J454" s="239"/>
      <c r="K454" s="239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162</v>
      </c>
      <c r="AU454" s="249" t="s">
        <v>88</v>
      </c>
      <c r="AV454" s="13" t="s">
        <v>88</v>
      </c>
      <c r="AW454" s="13" t="s">
        <v>33</v>
      </c>
      <c r="AX454" s="13" t="s">
        <v>78</v>
      </c>
      <c r="AY454" s="249" t="s">
        <v>153</v>
      </c>
    </row>
    <row r="455" s="13" customFormat="1">
      <c r="A455" s="13"/>
      <c r="B455" s="238"/>
      <c r="C455" s="239"/>
      <c r="D455" s="240" t="s">
        <v>162</v>
      </c>
      <c r="E455" s="241" t="s">
        <v>1</v>
      </c>
      <c r="F455" s="242" t="s">
        <v>1670</v>
      </c>
      <c r="G455" s="239"/>
      <c r="H455" s="243">
        <v>44.399999999999999</v>
      </c>
      <c r="I455" s="244"/>
      <c r="J455" s="239"/>
      <c r="K455" s="239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162</v>
      </c>
      <c r="AU455" s="249" t="s">
        <v>88</v>
      </c>
      <c r="AV455" s="13" t="s">
        <v>88</v>
      </c>
      <c r="AW455" s="13" t="s">
        <v>33</v>
      </c>
      <c r="AX455" s="13" t="s">
        <v>78</v>
      </c>
      <c r="AY455" s="249" t="s">
        <v>153</v>
      </c>
    </row>
    <row r="456" s="2" customFormat="1" ht="37.8" customHeight="1">
      <c r="A456" s="37"/>
      <c r="B456" s="38"/>
      <c r="C456" s="225" t="s">
        <v>818</v>
      </c>
      <c r="D456" s="225" t="s">
        <v>155</v>
      </c>
      <c r="E456" s="226" t="s">
        <v>819</v>
      </c>
      <c r="F456" s="227" t="s">
        <v>820</v>
      </c>
      <c r="G456" s="228" t="s">
        <v>352</v>
      </c>
      <c r="H456" s="229">
        <v>44.399999999999999</v>
      </c>
      <c r="I456" s="230"/>
      <c r="J456" s="231">
        <f>ROUND(I456*H456,0)</f>
        <v>0</v>
      </c>
      <c r="K456" s="227" t="s">
        <v>159</v>
      </c>
      <c r="L456" s="43"/>
      <c r="M456" s="232" t="s">
        <v>1</v>
      </c>
      <c r="N456" s="233" t="s">
        <v>44</v>
      </c>
      <c r="O456" s="90"/>
      <c r="P456" s="234">
        <f>O456*H456</f>
        <v>0</v>
      </c>
      <c r="Q456" s="234">
        <v>0.00059999999999999995</v>
      </c>
      <c r="R456" s="234">
        <f>Q456*H456</f>
        <v>0.026639999999999997</v>
      </c>
      <c r="S456" s="234">
        <v>0</v>
      </c>
      <c r="T456" s="235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36" t="s">
        <v>231</v>
      </c>
      <c r="AT456" s="236" t="s">
        <v>155</v>
      </c>
      <c r="AU456" s="236" t="s">
        <v>88</v>
      </c>
      <c r="AY456" s="16" t="s">
        <v>153</v>
      </c>
      <c r="BE456" s="237">
        <f>IF(N456="základní",J456,0)</f>
        <v>0</v>
      </c>
      <c r="BF456" s="237">
        <f>IF(N456="snížená",J456,0)</f>
        <v>0</v>
      </c>
      <c r="BG456" s="237">
        <f>IF(N456="zákl. přenesená",J456,0)</f>
        <v>0</v>
      </c>
      <c r="BH456" s="237">
        <f>IF(N456="sníž. přenesená",J456,0)</f>
        <v>0</v>
      </c>
      <c r="BI456" s="237">
        <f>IF(N456="nulová",J456,0)</f>
        <v>0</v>
      </c>
      <c r="BJ456" s="16" t="s">
        <v>88</v>
      </c>
      <c r="BK456" s="237">
        <f>ROUND(I456*H456,0)</f>
        <v>0</v>
      </c>
      <c r="BL456" s="16" t="s">
        <v>231</v>
      </c>
      <c r="BM456" s="236" t="s">
        <v>2084</v>
      </c>
    </row>
    <row r="457" s="13" customFormat="1">
      <c r="A457" s="13"/>
      <c r="B457" s="238"/>
      <c r="C457" s="239"/>
      <c r="D457" s="240" t="s">
        <v>162</v>
      </c>
      <c r="E457" s="241" t="s">
        <v>1</v>
      </c>
      <c r="F457" s="242" t="s">
        <v>1670</v>
      </c>
      <c r="G457" s="239"/>
      <c r="H457" s="243">
        <v>44.399999999999999</v>
      </c>
      <c r="I457" s="244"/>
      <c r="J457" s="239"/>
      <c r="K457" s="239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162</v>
      </c>
      <c r="AU457" s="249" t="s">
        <v>88</v>
      </c>
      <c r="AV457" s="13" t="s">
        <v>88</v>
      </c>
      <c r="AW457" s="13" t="s">
        <v>33</v>
      </c>
      <c r="AX457" s="13" t="s">
        <v>78</v>
      </c>
      <c r="AY457" s="249" t="s">
        <v>153</v>
      </c>
    </row>
    <row r="458" s="2" customFormat="1" ht="37.8" customHeight="1">
      <c r="A458" s="37"/>
      <c r="B458" s="38"/>
      <c r="C458" s="225" t="s">
        <v>822</v>
      </c>
      <c r="D458" s="225" t="s">
        <v>155</v>
      </c>
      <c r="E458" s="226" t="s">
        <v>823</v>
      </c>
      <c r="F458" s="227" t="s">
        <v>824</v>
      </c>
      <c r="G458" s="228" t="s">
        <v>352</v>
      </c>
      <c r="H458" s="229">
        <v>32</v>
      </c>
      <c r="I458" s="230"/>
      <c r="J458" s="231">
        <f>ROUND(I458*H458,0)</f>
        <v>0</v>
      </c>
      <c r="K458" s="227" t="s">
        <v>159</v>
      </c>
      <c r="L458" s="43"/>
      <c r="M458" s="232" t="s">
        <v>1</v>
      </c>
      <c r="N458" s="233" t="s">
        <v>44</v>
      </c>
      <c r="O458" s="90"/>
      <c r="P458" s="234">
        <f>O458*H458</f>
        <v>0</v>
      </c>
      <c r="Q458" s="234">
        <v>0.00042999999999999999</v>
      </c>
      <c r="R458" s="234">
        <f>Q458*H458</f>
        <v>0.01376</v>
      </c>
      <c r="S458" s="234">
        <v>0</v>
      </c>
      <c r="T458" s="235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6" t="s">
        <v>231</v>
      </c>
      <c r="AT458" s="236" t="s">
        <v>155</v>
      </c>
      <c r="AU458" s="236" t="s">
        <v>88</v>
      </c>
      <c r="AY458" s="16" t="s">
        <v>153</v>
      </c>
      <c r="BE458" s="237">
        <f>IF(N458="základní",J458,0)</f>
        <v>0</v>
      </c>
      <c r="BF458" s="237">
        <f>IF(N458="snížená",J458,0)</f>
        <v>0</v>
      </c>
      <c r="BG458" s="237">
        <f>IF(N458="zákl. přenesená",J458,0)</f>
        <v>0</v>
      </c>
      <c r="BH458" s="237">
        <f>IF(N458="sníž. přenesená",J458,0)</f>
        <v>0</v>
      </c>
      <c r="BI458" s="237">
        <f>IF(N458="nulová",J458,0)</f>
        <v>0</v>
      </c>
      <c r="BJ458" s="16" t="s">
        <v>88</v>
      </c>
      <c r="BK458" s="237">
        <f>ROUND(I458*H458,0)</f>
        <v>0</v>
      </c>
      <c r="BL458" s="16" t="s">
        <v>231</v>
      </c>
      <c r="BM458" s="236" t="s">
        <v>2085</v>
      </c>
    </row>
    <row r="459" s="13" customFormat="1">
      <c r="A459" s="13"/>
      <c r="B459" s="238"/>
      <c r="C459" s="239"/>
      <c r="D459" s="240" t="s">
        <v>162</v>
      </c>
      <c r="E459" s="241" t="s">
        <v>1</v>
      </c>
      <c r="F459" s="242" t="s">
        <v>816</v>
      </c>
      <c r="G459" s="239"/>
      <c r="H459" s="243">
        <v>32</v>
      </c>
      <c r="I459" s="244"/>
      <c r="J459" s="239"/>
      <c r="K459" s="239"/>
      <c r="L459" s="245"/>
      <c r="M459" s="246"/>
      <c r="N459" s="247"/>
      <c r="O459" s="247"/>
      <c r="P459" s="247"/>
      <c r="Q459" s="247"/>
      <c r="R459" s="247"/>
      <c r="S459" s="247"/>
      <c r="T459" s="24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9" t="s">
        <v>162</v>
      </c>
      <c r="AU459" s="249" t="s">
        <v>88</v>
      </c>
      <c r="AV459" s="13" t="s">
        <v>88</v>
      </c>
      <c r="AW459" s="13" t="s">
        <v>33</v>
      </c>
      <c r="AX459" s="13" t="s">
        <v>78</v>
      </c>
      <c r="AY459" s="249" t="s">
        <v>153</v>
      </c>
    </row>
    <row r="460" s="2" customFormat="1" ht="33" customHeight="1">
      <c r="A460" s="37"/>
      <c r="B460" s="38"/>
      <c r="C460" s="225" t="s">
        <v>826</v>
      </c>
      <c r="D460" s="225" t="s">
        <v>155</v>
      </c>
      <c r="E460" s="226" t="s">
        <v>827</v>
      </c>
      <c r="F460" s="227" t="s">
        <v>828</v>
      </c>
      <c r="G460" s="228" t="s">
        <v>352</v>
      </c>
      <c r="H460" s="229">
        <v>105.64</v>
      </c>
      <c r="I460" s="230"/>
      <c r="J460" s="231">
        <f>ROUND(I460*H460,0)</f>
        <v>0</v>
      </c>
      <c r="K460" s="227" t="s">
        <v>159</v>
      </c>
      <c r="L460" s="43"/>
      <c r="M460" s="232" t="s">
        <v>1</v>
      </c>
      <c r="N460" s="233" t="s">
        <v>44</v>
      </c>
      <c r="O460" s="90"/>
      <c r="P460" s="234">
        <f>O460*H460</f>
        <v>0</v>
      </c>
      <c r="Q460" s="234">
        <v>0.0016199999999999999</v>
      </c>
      <c r="R460" s="234">
        <f>Q460*H460</f>
        <v>0.17113679999999998</v>
      </c>
      <c r="S460" s="234">
        <v>0</v>
      </c>
      <c r="T460" s="235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6" t="s">
        <v>231</v>
      </c>
      <c r="AT460" s="236" t="s">
        <v>155</v>
      </c>
      <c r="AU460" s="236" t="s">
        <v>88</v>
      </c>
      <c r="AY460" s="16" t="s">
        <v>153</v>
      </c>
      <c r="BE460" s="237">
        <f>IF(N460="základní",J460,0)</f>
        <v>0</v>
      </c>
      <c r="BF460" s="237">
        <f>IF(N460="snížená",J460,0)</f>
        <v>0</v>
      </c>
      <c r="BG460" s="237">
        <f>IF(N460="zákl. přenesená",J460,0)</f>
        <v>0</v>
      </c>
      <c r="BH460" s="237">
        <f>IF(N460="sníž. přenesená",J460,0)</f>
        <v>0</v>
      </c>
      <c r="BI460" s="237">
        <f>IF(N460="nulová",J460,0)</f>
        <v>0</v>
      </c>
      <c r="BJ460" s="16" t="s">
        <v>88</v>
      </c>
      <c r="BK460" s="237">
        <f>ROUND(I460*H460,0)</f>
        <v>0</v>
      </c>
      <c r="BL460" s="16" t="s">
        <v>231</v>
      </c>
      <c r="BM460" s="236" t="s">
        <v>2086</v>
      </c>
    </row>
    <row r="461" s="13" customFormat="1">
      <c r="A461" s="13"/>
      <c r="B461" s="238"/>
      <c r="C461" s="239"/>
      <c r="D461" s="240" t="s">
        <v>162</v>
      </c>
      <c r="E461" s="241" t="s">
        <v>1</v>
      </c>
      <c r="F461" s="242" t="s">
        <v>2087</v>
      </c>
      <c r="G461" s="239"/>
      <c r="H461" s="243">
        <v>105.64</v>
      </c>
      <c r="I461" s="244"/>
      <c r="J461" s="239"/>
      <c r="K461" s="239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162</v>
      </c>
      <c r="AU461" s="249" t="s">
        <v>88</v>
      </c>
      <c r="AV461" s="13" t="s">
        <v>88</v>
      </c>
      <c r="AW461" s="13" t="s">
        <v>33</v>
      </c>
      <c r="AX461" s="13" t="s">
        <v>78</v>
      </c>
      <c r="AY461" s="249" t="s">
        <v>153</v>
      </c>
    </row>
    <row r="462" s="2" customFormat="1" ht="33" customHeight="1">
      <c r="A462" s="37"/>
      <c r="B462" s="38"/>
      <c r="C462" s="225" t="s">
        <v>831</v>
      </c>
      <c r="D462" s="225" t="s">
        <v>155</v>
      </c>
      <c r="E462" s="226" t="s">
        <v>832</v>
      </c>
      <c r="F462" s="227" t="s">
        <v>833</v>
      </c>
      <c r="G462" s="228" t="s">
        <v>158</v>
      </c>
      <c r="H462" s="229">
        <v>480.59100000000001</v>
      </c>
      <c r="I462" s="230"/>
      <c r="J462" s="231">
        <f>ROUND(I462*H462,0)</f>
        <v>0</v>
      </c>
      <c r="K462" s="227" t="s">
        <v>159</v>
      </c>
      <c r="L462" s="43"/>
      <c r="M462" s="232" t="s">
        <v>1</v>
      </c>
      <c r="N462" s="233" t="s">
        <v>44</v>
      </c>
      <c r="O462" s="90"/>
      <c r="P462" s="234">
        <f>O462*H462</f>
        <v>0</v>
      </c>
      <c r="Q462" s="234">
        <v>0.00029</v>
      </c>
      <c r="R462" s="234">
        <f>Q462*H462</f>
        <v>0.13937139000000001</v>
      </c>
      <c r="S462" s="234">
        <v>0</v>
      </c>
      <c r="T462" s="235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36" t="s">
        <v>231</v>
      </c>
      <c r="AT462" s="236" t="s">
        <v>155</v>
      </c>
      <c r="AU462" s="236" t="s">
        <v>88</v>
      </c>
      <c r="AY462" s="16" t="s">
        <v>153</v>
      </c>
      <c r="BE462" s="237">
        <f>IF(N462="základní",J462,0)</f>
        <v>0</v>
      </c>
      <c r="BF462" s="237">
        <f>IF(N462="snížená",J462,0)</f>
        <v>0</v>
      </c>
      <c r="BG462" s="237">
        <f>IF(N462="zákl. přenesená",J462,0)</f>
        <v>0</v>
      </c>
      <c r="BH462" s="237">
        <f>IF(N462="sníž. přenesená",J462,0)</f>
        <v>0</v>
      </c>
      <c r="BI462" s="237">
        <f>IF(N462="nulová",J462,0)</f>
        <v>0</v>
      </c>
      <c r="BJ462" s="16" t="s">
        <v>88</v>
      </c>
      <c r="BK462" s="237">
        <f>ROUND(I462*H462,0)</f>
        <v>0</v>
      </c>
      <c r="BL462" s="16" t="s">
        <v>231</v>
      </c>
      <c r="BM462" s="236" t="s">
        <v>2088</v>
      </c>
    </row>
    <row r="463" s="13" customFormat="1">
      <c r="A463" s="13"/>
      <c r="B463" s="238"/>
      <c r="C463" s="239"/>
      <c r="D463" s="240" t="s">
        <v>162</v>
      </c>
      <c r="E463" s="241" t="s">
        <v>1</v>
      </c>
      <c r="F463" s="242" t="s">
        <v>2089</v>
      </c>
      <c r="G463" s="239"/>
      <c r="H463" s="243">
        <v>442.39100000000002</v>
      </c>
      <c r="I463" s="244"/>
      <c r="J463" s="239"/>
      <c r="K463" s="239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162</v>
      </c>
      <c r="AU463" s="249" t="s">
        <v>88</v>
      </c>
      <c r="AV463" s="13" t="s">
        <v>88</v>
      </c>
      <c r="AW463" s="13" t="s">
        <v>33</v>
      </c>
      <c r="AX463" s="13" t="s">
        <v>78</v>
      </c>
      <c r="AY463" s="249" t="s">
        <v>153</v>
      </c>
    </row>
    <row r="464" s="13" customFormat="1">
      <c r="A464" s="13"/>
      <c r="B464" s="238"/>
      <c r="C464" s="239"/>
      <c r="D464" s="240" t="s">
        <v>162</v>
      </c>
      <c r="E464" s="241" t="s">
        <v>1</v>
      </c>
      <c r="F464" s="242" t="s">
        <v>836</v>
      </c>
      <c r="G464" s="239"/>
      <c r="H464" s="243">
        <v>16</v>
      </c>
      <c r="I464" s="244"/>
      <c r="J464" s="239"/>
      <c r="K464" s="239"/>
      <c r="L464" s="245"/>
      <c r="M464" s="246"/>
      <c r="N464" s="247"/>
      <c r="O464" s="247"/>
      <c r="P464" s="247"/>
      <c r="Q464" s="247"/>
      <c r="R464" s="247"/>
      <c r="S464" s="247"/>
      <c r="T464" s="24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9" t="s">
        <v>162</v>
      </c>
      <c r="AU464" s="249" t="s">
        <v>88</v>
      </c>
      <c r="AV464" s="13" t="s">
        <v>88</v>
      </c>
      <c r="AW464" s="13" t="s">
        <v>33</v>
      </c>
      <c r="AX464" s="13" t="s">
        <v>78</v>
      </c>
      <c r="AY464" s="249" t="s">
        <v>153</v>
      </c>
    </row>
    <row r="465" s="13" customFormat="1">
      <c r="A465" s="13"/>
      <c r="B465" s="238"/>
      <c r="C465" s="239"/>
      <c r="D465" s="240" t="s">
        <v>162</v>
      </c>
      <c r="E465" s="241" t="s">
        <v>1</v>
      </c>
      <c r="F465" s="242" t="s">
        <v>1680</v>
      </c>
      <c r="G465" s="239"/>
      <c r="H465" s="243">
        <v>22.199999999999999</v>
      </c>
      <c r="I465" s="244"/>
      <c r="J465" s="239"/>
      <c r="K465" s="239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162</v>
      </c>
      <c r="AU465" s="249" t="s">
        <v>88</v>
      </c>
      <c r="AV465" s="13" t="s">
        <v>88</v>
      </c>
      <c r="AW465" s="13" t="s">
        <v>33</v>
      </c>
      <c r="AX465" s="13" t="s">
        <v>78</v>
      </c>
      <c r="AY465" s="249" t="s">
        <v>153</v>
      </c>
    </row>
    <row r="466" s="2" customFormat="1" ht="24.15" customHeight="1">
      <c r="A466" s="37"/>
      <c r="B466" s="38"/>
      <c r="C466" s="250" t="s">
        <v>838</v>
      </c>
      <c r="D466" s="250" t="s">
        <v>232</v>
      </c>
      <c r="E466" s="251" t="s">
        <v>839</v>
      </c>
      <c r="F466" s="252" t="s">
        <v>840</v>
      </c>
      <c r="G466" s="253" t="s">
        <v>158</v>
      </c>
      <c r="H466" s="254">
        <v>576.70899999999995</v>
      </c>
      <c r="I466" s="255"/>
      <c r="J466" s="256">
        <f>ROUND(I466*H466,0)</f>
        <v>0</v>
      </c>
      <c r="K466" s="252" t="s">
        <v>159</v>
      </c>
      <c r="L466" s="257"/>
      <c r="M466" s="258" t="s">
        <v>1</v>
      </c>
      <c r="N466" s="259" t="s">
        <v>44</v>
      </c>
      <c r="O466" s="90"/>
      <c r="P466" s="234">
        <f>O466*H466</f>
        <v>0</v>
      </c>
      <c r="Q466" s="234">
        <v>0.0019</v>
      </c>
      <c r="R466" s="234">
        <f>Q466*H466</f>
        <v>1.0957470999999999</v>
      </c>
      <c r="S466" s="234">
        <v>0</v>
      </c>
      <c r="T466" s="235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6" t="s">
        <v>319</v>
      </c>
      <c r="AT466" s="236" t="s">
        <v>232</v>
      </c>
      <c r="AU466" s="236" t="s">
        <v>88</v>
      </c>
      <c r="AY466" s="16" t="s">
        <v>153</v>
      </c>
      <c r="BE466" s="237">
        <f>IF(N466="základní",J466,0)</f>
        <v>0</v>
      </c>
      <c r="BF466" s="237">
        <f>IF(N466="snížená",J466,0)</f>
        <v>0</v>
      </c>
      <c r="BG466" s="237">
        <f>IF(N466="zákl. přenesená",J466,0)</f>
        <v>0</v>
      </c>
      <c r="BH466" s="237">
        <f>IF(N466="sníž. přenesená",J466,0)</f>
        <v>0</v>
      </c>
      <c r="BI466" s="237">
        <f>IF(N466="nulová",J466,0)</f>
        <v>0</v>
      </c>
      <c r="BJ466" s="16" t="s">
        <v>88</v>
      </c>
      <c r="BK466" s="237">
        <f>ROUND(I466*H466,0)</f>
        <v>0</v>
      </c>
      <c r="BL466" s="16" t="s">
        <v>231</v>
      </c>
      <c r="BM466" s="236" t="s">
        <v>2090</v>
      </c>
    </row>
    <row r="467" s="13" customFormat="1">
      <c r="A467" s="13"/>
      <c r="B467" s="238"/>
      <c r="C467" s="239"/>
      <c r="D467" s="240" t="s">
        <v>162</v>
      </c>
      <c r="E467" s="241" t="s">
        <v>1</v>
      </c>
      <c r="F467" s="242" t="s">
        <v>2091</v>
      </c>
      <c r="G467" s="239"/>
      <c r="H467" s="243">
        <v>576.70899999999995</v>
      </c>
      <c r="I467" s="244"/>
      <c r="J467" s="239"/>
      <c r="K467" s="239"/>
      <c r="L467" s="245"/>
      <c r="M467" s="246"/>
      <c r="N467" s="247"/>
      <c r="O467" s="247"/>
      <c r="P467" s="247"/>
      <c r="Q467" s="247"/>
      <c r="R467" s="247"/>
      <c r="S467" s="247"/>
      <c r="T467" s="24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9" t="s">
        <v>162</v>
      </c>
      <c r="AU467" s="249" t="s">
        <v>88</v>
      </c>
      <c r="AV467" s="13" t="s">
        <v>88</v>
      </c>
      <c r="AW467" s="13" t="s">
        <v>33</v>
      </c>
      <c r="AX467" s="13" t="s">
        <v>78</v>
      </c>
      <c r="AY467" s="249" t="s">
        <v>153</v>
      </c>
    </row>
    <row r="468" s="2" customFormat="1" ht="24.15" customHeight="1">
      <c r="A468" s="37"/>
      <c r="B468" s="38"/>
      <c r="C468" s="225" t="s">
        <v>843</v>
      </c>
      <c r="D468" s="225" t="s">
        <v>155</v>
      </c>
      <c r="E468" s="226" t="s">
        <v>844</v>
      </c>
      <c r="F468" s="227" t="s">
        <v>845</v>
      </c>
      <c r="G468" s="228" t="s">
        <v>158</v>
      </c>
      <c r="H468" s="229">
        <v>480.59100000000001</v>
      </c>
      <c r="I468" s="230"/>
      <c r="J468" s="231">
        <f>ROUND(I468*H468,0)</f>
        <v>0</v>
      </c>
      <c r="K468" s="227" t="s">
        <v>159</v>
      </c>
      <c r="L468" s="43"/>
      <c r="M468" s="232" t="s">
        <v>1</v>
      </c>
      <c r="N468" s="233" t="s">
        <v>44</v>
      </c>
      <c r="O468" s="90"/>
      <c r="P468" s="234">
        <f>O468*H468</f>
        <v>0</v>
      </c>
      <c r="Q468" s="234">
        <v>0</v>
      </c>
      <c r="R468" s="234">
        <f>Q468*H468</f>
        <v>0</v>
      </c>
      <c r="S468" s="234">
        <v>0</v>
      </c>
      <c r="T468" s="235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36" t="s">
        <v>231</v>
      </c>
      <c r="AT468" s="236" t="s">
        <v>155</v>
      </c>
      <c r="AU468" s="236" t="s">
        <v>88</v>
      </c>
      <c r="AY468" s="16" t="s">
        <v>153</v>
      </c>
      <c r="BE468" s="237">
        <f>IF(N468="základní",J468,0)</f>
        <v>0</v>
      </c>
      <c r="BF468" s="237">
        <f>IF(N468="snížená",J468,0)</f>
        <v>0</v>
      </c>
      <c r="BG468" s="237">
        <f>IF(N468="zákl. přenesená",J468,0)</f>
        <v>0</v>
      </c>
      <c r="BH468" s="237">
        <f>IF(N468="sníž. přenesená",J468,0)</f>
        <v>0</v>
      </c>
      <c r="BI468" s="237">
        <f>IF(N468="nulová",J468,0)</f>
        <v>0</v>
      </c>
      <c r="BJ468" s="16" t="s">
        <v>88</v>
      </c>
      <c r="BK468" s="237">
        <f>ROUND(I468*H468,0)</f>
        <v>0</v>
      </c>
      <c r="BL468" s="16" t="s">
        <v>231</v>
      </c>
      <c r="BM468" s="236" t="s">
        <v>2092</v>
      </c>
    </row>
    <row r="469" s="2" customFormat="1" ht="24.15" customHeight="1">
      <c r="A469" s="37"/>
      <c r="B469" s="38"/>
      <c r="C469" s="250" t="s">
        <v>847</v>
      </c>
      <c r="D469" s="250" t="s">
        <v>232</v>
      </c>
      <c r="E469" s="251" t="s">
        <v>848</v>
      </c>
      <c r="F469" s="252" t="s">
        <v>849</v>
      </c>
      <c r="G469" s="253" t="s">
        <v>158</v>
      </c>
      <c r="H469" s="254">
        <v>576.70899999999995</v>
      </c>
      <c r="I469" s="255"/>
      <c r="J469" s="256">
        <f>ROUND(I469*H469,0)</f>
        <v>0</v>
      </c>
      <c r="K469" s="252" t="s">
        <v>159</v>
      </c>
      <c r="L469" s="257"/>
      <c r="M469" s="258" t="s">
        <v>1</v>
      </c>
      <c r="N469" s="259" t="s">
        <v>44</v>
      </c>
      <c r="O469" s="90"/>
      <c r="P469" s="234">
        <f>O469*H469</f>
        <v>0</v>
      </c>
      <c r="Q469" s="234">
        <v>0.00025000000000000001</v>
      </c>
      <c r="R469" s="234">
        <f>Q469*H469</f>
        <v>0.14417724999999998</v>
      </c>
      <c r="S469" s="234">
        <v>0</v>
      </c>
      <c r="T469" s="235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6" t="s">
        <v>319</v>
      </c>
      <c r="AT469" s="236" t="s">
        <v>232</v>
      </c>
      <c r="AU469" s="236" t="s">
        <v>88</v>
      </c>
      <c r="AY469" s="16" t="s">
        <v>153</v>
      </c>
      <c r="BE469" s="237">
        <f>IF(N469="základní",J469,0)</f>
        <v>0</v>
      </c>
      <c r="BF469" s="237">
        <f>IF(N469="snížená",J469,0)</f>
        <v>0</v>
      </c>
      <c r="BG469" s="237">
        <f>IF(N469="zákl. přenesená",J469,0)</f>
        <v>0</v>
      </c>
      <c r="BH469" s="237">
        <f>IF(N469="sníž. přenesená",J469,0)</f>
        <v>0</v>
      </c>
      <c r="BI469" s="237">
        <f>IF(N469="nulová",J469,0)</f>
        <v>0</v>
      </c>
      <c r="BJ469" s="16" t="s">
        <v>88</v>
      </c>
      <c r="BK469" s="237">
        <f>ROUND(I469*H469,0)</f>
        <v>0</v>
      </c>
      <c r="BL469" s="16" t="s">
        <v>231</v>
      </c>
      <c r="BM469" s="236" t="s">
        <v>2093</v>
      </c>
    </row>
    <row r="470" s="13" customFormat="1">
      <c r="A470" s="13"/>
      <c r="B470" s="238"/>
      <c r="C470" s="239"/>
      <c r="D470" s="240" t="s">
        <v>162</v>
      </c>
      <c r="E470" s="241" t="s">
        <v>1</v>
      </c>
      <c r="F470" s="242" t="s">
        <v>2091</v>
      </c>
      <c r="G470" s="239"/>
      <c r="H470" s="243">
        <v>576.70899999999995</v>
      </c>
      <c r="I470" s="244"/>
      <c r="J470" s="239"/>
      <c r="K470" s="239"/>
      <c r="L470" s="245"/>
      <c r="M470" s="246"/>
      <c r="N470" s="247"/>
      <c r="O470" s="247"/>
      <c r="P470" s="247"/>
      <c r="Q470" s="247"/>
      <c r="R470" s="247"/>
      <c r="S470" s="247"/>
      <c r="T470" s="24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9" t="s">
        <v>162</v>
      </c>
      <c r="AU470" s="249" t="s">
        <v>88</v>
      </c>
      <c r="AV470" s="13" t="s">
        <v>88</v>
      </c>
      <c r="AW470" s="13" t="s">
        <v>33</v>
      </c>
      <c r="AX470" s="13" t="s">
        <v>78</v>
      </c>
      <c r="AY470" s="249" t="s">
        <v>153</v>
      </c>
    </row>
    <row r="471" s="2" customFormat="1" ht="37.8" customHeight="1">
      <c r="A471" s="37"/>
      <c r="B471" s="38"/>
      <c r="C471" s="225" t="s">
        <v>851</v>
      </c>
      <c r="D471" s="225" t="s">
        <v>155</v>
      </c>
      <c r="E471" s="226" t="s">
        <v>852</v>
      </c>
      <c r="F471" s="227" t="s">
        <v>853</v>
      </c>
      <c r="G471" s="228" t="s">
        <v>854</v>
      </c>
      <c r="H471" s="229">
        <v>1</v>
      </c>
      <c r="I471" s="230"/>
      <c r="J471" s="231">
        <f>ROUND(I471*H471,0)</f>
        <v>0</v>
      </c>
      <c r="K471" s="227" t="s">
        <v>1</v>
      </c>
      <c r="L471" s="43"/>
      <c r="M471" s="232" t="s">
        <v>1</v>
      </c>
      <c r="N471" s="233" t="s">
        <v>44</v>
      </c>
      <c r="O471" s="90"/>
      <c r="P471" s="234">
        <f>O471*H471</f>
        <v>0</v>
      </c>
      <c r="Q471" s="234">
        <v>0</v>
      </c>
      <c r="R471" s="234">
        <f>Q471*H471</f>
        <v>0</v>
      </c>
      <c r="S471" s="234">
        <v>0</v>
      </c>
      <c r="T471" s="235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36" t="s">
        <v>231</v>
      </c>
      <c r="AT471" s="236" t="s">
        <v>155</v>
      </c>
      <c r="AU471" s="236" t="s">
        <v>88</v>
      </c>
      <c r="AY471" s="16" t="s">
        <v>153</v>
      </c>
      <c r="BE471" s="237">
        <f>IF(N471="základní",J471,0)</f>
        <v>0</v>
      </c>
      <c r="BF471" s="237">
        <f>IF(N471="snížená",J471,0)</f>
        <v>0</v>
      </c>
      <c r="BG471" s="237">
        <f>IF(N471="zákl. přenesená",J471,0)</f>
        <v>0</v>
      </c>
      <c r="BH471" s="237">
        <f>IF(N471="sníž. přenesená",J471,0)</f>
        <v>0</v>
      </c>
      <c r="BI471" s="237">
        <f>IF(N471="nulová",J471,0)</f>
        <v>0</v>
      </c>
      <c r="BJ471" s="16" t="s">
        <v>88</v>
      </c>
      <c r="BK471" s="237">
        <f>ROUND(I471*H471,0)</f>
        <v>0</v>
      </c>
      <c r="BL471" s="16" t="s">
        <v>231</v>
      </c>
      <c r="BM471" s="236" t="s">
        <v>2094</v>
      </c>
    </row>
    <row r="472" s="2" customFormat="1" ht="24.15" customHeight="1">
      <c r="A472" s="37"/>
      <c r="B472" s="38"/>
      <c r="C472" s="225" t="s">
        <v>856</v>
      </c>
      <c r="D472" s="225" t="s">
        <v>155</v>
      </c>
      <c r="E472" s="226" t="s">
        <v>1685</v>
      </c>
      <c r="F472" s="227" t="s">
        <v>1686</v>
      </c>
      <c r="G472" s="228" t="s">
        <v>183</v>
      </c>
      <c r="H472" s="229">
        <v>1.641</v>
      </c>
      <c r="I472" s="230"/>
      <c r="J472" s="231">
        <f>ROUND(I472*H472,0)</f>
        <v>0</v>
      </c>
      <c r="K472" s="227" t="s">
        <v>159</v>
      </c>
      <c r="L472" s="43"/>
      <c r="M472" s="232" t="s">
        <v>1</v>
      </c>
      <c r="N472" s="233" t="s">
        <v>44</v>
      </c>
      <c r="O472" s="90"/>
      <c r="P472" s="234">
        <f>O472*H472</f>
        <v>0</v>
      </c>
      <c r="Q472" s="234">
        <v>0</v>
      </c>
      <c r="R472" s="234">
        <f>Q472*H472</f>
        <v>0</v>
      </c>
      <c r="S472" s="234">
        <v>0</v>
      </c>
      <c r="T472" s="235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36" t="s">
        <v>231</v>
      </c>
      <c r="AT472" s="236" t="s">
        <v>155</v>
      </c>
      <c r="AU472" s="236" t="s">
        <v>88</v>
      </c>
      <c r="AY472" s="16" t="s">
        <v>153</v>
      </c>
      <c r="BE472" s="237">
        <f>IF(N472="základní",J472,0)</f>
        <v>0</v>
      </c>
      <c r="BF472" s="237">
        <f>IF(N472="snížená",J472,0)</f>
        <v>0</v>
      </c>
      <c r="BG472" s="237">
        <f>IF(N472="zákl. přenesená",J472,0)</f>
        <v>0</v>
      </c>
      <c r="BH472" s="237">
        <f>IF(N472="sníž. přenesená",J472,0)</f>
        <v>0</v>
      </c>
      <c r="BI472" s="237">
        <f>IF(N472="nulová",J472,0)</f>
        <v>0</v>
      </c>
      <c r="BJ472" s="16" t="s">
        <v>88</v>
      </c>
      <c r="BK472" s="237">
        <f>ROUND(I472*H472,0)</f>
        <v>0</v>
      </c>
      <c r="BL472" s="16" t="s">
        <v>231</v>
      </c>
      <c r="BM472" s="236" t="s">
        <v>2095</v>
      </c>
    </row>
    <row r="473" s="12" customFormat="1" ht="22.8" customHeight="1">
      <c r="A473" s="12"/>
      <c r="B473" s="209"/>
      <c r="C473" s="210"/>
      <c r="D473" s="211" t="s">
        <v>77</v>
      </c>
      <c r="E473" s="223" t="s">
        <v>860</v>
      </c>
      <c r="F473" s="223" t="s">
        <v>861</v>
      </c>
      <c r="G473" s="210"/>
      <c r="H473" s="210"/>
      <c r="I473" s="213"/>
      <c r="J473" s="224">
        <f>BK473</f>
        <v>0</v>
      </c>
      <c r="K473" s="210"/>
      <c r="L473" s="215"/>
      <c r="M473" s="216"/>
      <c r="N473" s="217"/>
      <c r="O473" s="217"/>
      <c r="P473" s="218">
        <f>SUM(P474:P478)</f>
        <v>0</v>
      </c>
      <c r="Q473" s="217"/>
      <c r="R473" s="218">
        <f>SUM(R474:R478)</f>
        <v>2.3468862800000001</v>
      </c>
      <c r="S473" s="217"/>
      <c r="T473" s="219">
        <f>SUM(T474:T478)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0" t="s">
        <v>88</v>
      </c>
      <c r="AT473" s="221" t="s">
        <v>77</v>
      </c>
      <c r="AU473" s="221" t="s">
        <v>8</v>
      </c>
      <c r="AY473" s="220" t="s">
        <v>153</v>
      </c>
      <c r="BK473" s="222">
        <f>SUM(BK474:BK478)</f>
        <v>0</v>
      </c>
    </row>
    <row r="474" s="2" customFormat="1" ht="33" customHeight="1">
      <c r="A474" s="37"/>
      <c r="B474" s="38"/>
      <c r="C474" s="225" t="s">
        <v>862</v>
      </c>
      <c r="D474" s="225" t="s">
        <v>155</v>
      </c>
      <c r="E474" s="226" t="s">
        <v>863</v>
      </c>
      <c r="F474" s="227" t="s">
        <v>864</v>
      </c>
      <c r="G474" s="228" t="s">
        <v>158</v>
      </c>
      <c r="H474" s="229">
        <v>442.39100000000002</v>
      </c>
      <c r="I474" s="230"/>
      <c r="J474" s="231">
        <f>ROUND(I474*H474,0)</f>
        <v>0</v>
      </c>
      <c r="K474" s="227" t="s">
        <v>159</v>
      </c>
      <c r="L474" s="43"/>
      <c r="M474" s="232" t="s">
        <v>1</v>
      </c>
      <c r="N474" s="233" t="s">
        <v>44</v>
      </c>
      <c r="O474" s="90"/>
      <c r="P474" s="234">
        <f>O474*H474</f>
        <v>0</v>
      </c>
      <c r="Q474" s="234">
        <v>0.00058</v>
      </c>
      <c r="R474" s="234">
        <f>Q474*H474</f>
        <v>0.25658678000000001</v>
      </c>
      <c r="S474" s="234">
        <v>0</v>
      </c>
      <c r="T474" s="235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6" t="s">
        <v>231</v>
      </c>
      <c r="AT474" s="236" t="s">
        <v>155</v>
      </c>
      <c r="AU474" s="236" t="s">
        <v>88</v>
      </c>
      <c r="AY474" s="16" t="s">
        <v>153</v>
      </c>
      <c r="BE474" s="237">
        <f>IF(N474="základní",J474,0)</f>
        <v>0</v>
      </c>
      <c r="BF474" s="237">
        <f>IF(N474="snížená",J474,0)</f>
        <v>0</v>
      </c>
      <c r="BG474" s="237">
        <f>IF(N474="zákl. přenesená",J474,0)</f>
        <v>0</v>
      </c>
      <c r="BH474" s="237">
        <f>IF(N474="sníž. přenesená",J474,0)</f>
        <v>0</v>
      </c>
      <c r="BI474" s="237">
        <f>IF(N474="nulová",J474,0)</f>
        <v>0</v>
      </c>
      <c r="BJ474" s="16" t="s">
        <v>88</v>
      </c>
      <c r="BK474" s="237">
        <f>ROUND(I474*H474,0)</f>
        <v>0</v>
      </c>
      <c r="BL474" s="16" t="s">
        <v>231</v>
      </c>
      <c r="BM474" s="236" t="s">
        <v>2096</v>
      </c>
    </row>
    <row r="475" s="13" customFormat="1">
      <c r="A475" s="13"/>
      <c r="B475" s="238"/>
      <c r="C475" s="239"/>
      <c r="D475" s="240" t="s">
        <v>162</v>
      </c>
      <c r="E475" s="241" t="s">
        <v>1</v>
      </c>
      <c r="F475" s="242" t="s">
        <v>2097</v>
      </c>
      <c r="G475" s="239"/>
      <c r="H475" s="243">
        <v>442.39100000000002</v>
      </c>
      <c r="I475" s="244"/>
      <c r="J475" s="239"/>
      <c r="K475" s="239"/>
      <c r="L475" s="245"/>
      <c r="M475" s="246"/>
      <c r="N475" s="247"/>
      <c r="O475" s="247"/>
      <c r="P475" s="247"/>
      <c r="Q475" s="247"/>
      <c r="R475" s="247"/>
      <c r="S475" s="247"/>
      <c r="T475" s="24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9" t="s">
        <v>162</v>
      </c>
      <c r="AU475" s="249" t="s">
        <v>88</v>
      </c>
      <c r="AV475" s="13" t="s">
        <v>88</v>
      </c>
      <c r="AW475" s="13" t="s">
        <v>33</v>
      </c>
      <c r="AX475" s="13" t="s">
        <v>78</v>
      </c>
      <c r="AY475" s="249" t="s">
        <v>153</v>
      </c>
    </row>
    <row r="476" s="2" customFormat="1" ht="24.15" customHeight="1">
      <c r="A476" s="37"/>
      <c r="B476" s="38"/>
      <c r="C476" s="250" t="s">
        <v>866</v>
      </c>
      <c r="D476" s="250" t="s">
        <v>232</v>
      </c>
      <c r="E476" s="251" t="s">
        <v>867</v>
      </c>
      <c r="F476" s="252" t="s">
        <v>868</v>
      </c>
      <c r="G476" s="253" t="s">
        <v>158</v>
      </c>
      <c r="H476" s="254">
        <v>464.51100000000002</v>
      </c>
      <c r="I476" s="255"/>
      <c r="J476" s="256">
        <f>ROUND(I476*H476,0)</f>
        <v>0</v>
      </c>
      <c r="K476" s="252" t="s">
        <v>159</v>
      </c>
      <c r="L476" s="257"/>
      <c r="M476" s="258" t="s">
        <v>1</v>
      </c>
      <c r="N476" s="259" t="s">
        <v>44</v>
      </c>
      <c r="O476" s="90"/>
      <c r="P476" s="234">
        <f>O476*H476</f>
        <v>0</v>
      </c>
      <c r="Q476" s="234">
        <v>0.0044999999999999997</v>
      </c>
      <c r="R476" s="234">
        <f>Q476*H476</f>
        <v>2.0902995</v>
      </c>
      <c r="S476" s="234">
        <v>0</v>
      </c>
      <c r="T476" s="235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36" t="s">
        <v>319</v>
      </c>
      <c r="AT476" s="236" t="s">
        <v>232</v>
      </c>
      <c r="AU476" s="236" t="s">
        <v>88</v>
      </c>
      <c r="AY476" s="16" t="s">
        <v>153</v>
      </c>
      <c r="BE476" s="237">
        <f>IF(N476="základní",J476,0)</f>
        <v>0</v>
      </c>
      <c r="BF476" s="237">
        <f>IF(N476="snížená",J476,0)</f>
        <v>0</v>
      </c>
      <c r="BG476" s="237">
        <f>IF(N476="zákl. přenesená",J476,0)</f>
        <v>0</v>
      </c>
      <c r="BH476" s="237">
        <f>IF(N476="sníž. přenesená",J476,0)</f>
        <v>0</v>
      </c>
      <c r="BI476" s="237">
        <f>IF(N476="nulová",J476,0)</f>
        <v>0</v>
      </c>
      <c r="BJ476" s="16" t="s">
        <v>88</v>
      </c>
      <c r="BK476" s="237">
        <f>ROUND(I476*H476,0)</f>
        <v>0</v>
      </c>
      <c r="BL476" s="16" t="s">
        <v>231</v>
      </c>
      <c r="BM476" s="236" t="s">
        <v>2098</v>
      </c>
    </row>
    <row r="477" s="13" customFormat="1">
      <c r="A477" s="13"/>
      <c r="B477" s="238"/>
      <c r="C477" s="239"/>
      <c r="D477" s="240" t="s">
        <v>162</v>
      </c>
      <c r="E477" s="241" t="s">
        <v>1</v>
      </c>
      <c r="F477" s="242" t="s">
        <v>2099</v>
      </c>
      <c r="G477" s="239"/>
      <c r="H477" s="243">
        <v>464.51100000000002</v>
      </c>
      <c r="I477" s="244"/>
      <c r="J477" s="239"/>
      <c r="K477" s="239"/>
      <c r="L477" s="245"/>
      <c r="M477" s="246"/>
      <c r="N477" s="247"/>
      <c r="O477" s="247"/>
      <c r="P477" s="247"/>
      <c r="Q477" s="247"/>
      <c r="R477" s="247"/>
      <c r="S477" s="247"/>
      <c r="T477" s="24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9" t="s">
        <v>162</v>
      </c>
      <c r="AU477" s="249" t="s">
        <v>88</v>
      </c>
      <c r="AV477" s="13" t="s">
        <v>88</v>
      </c>
      <c r="AW477" s="13" t="s">
        <v>33</v>
      </c>
      <c r="AX477" s="13" t="s">
        <v>78</v>
      </c>
      <c r="AY477" s="249" t="s">
        <v>153</v>
      </c>
    </row>
    <row r="478" s="2" customFormat="1" ht="24.15" customHeight="1">
      <c r="A478" s="37"/>
      <c r="B478" s="38"/>
      <c r="C478" s="225" t="s">
        <v>871</v>
      </c>
      <c r="D478" s="225" t="s">
        <v>155</v>
      </c>
      <c r="E478" s="226" t="s">
        <v>1690</v>
      </c>
      <c r="F478" s="227" t="s">
        <v>1691</v>
      </c>
      <c r="G478" s="228" t="s">
        <v>183</v>
      </c>
      <c r="H478" s="229">
        <v>2.347</v>
      </c>
      <c r="I478" s="230"/>
      <c r="J478" s="231">
        <f>ROUND(I478*H478,0)</f>
        <v>0</v>
      </c>
      <c r="K478" s="227" t="s">
        <v>159</v>
      </c>
      <c r="L478" s="43"/>
      <c r="M478" s="232" t="s">
        <v>1</v>
      </c>
      <c r="N478" s="233" t="s">
        <v>44</v>
      </c>
      <c r="O478" s="90"/>
      <c r="P478" s="234">
        <f>O478*H478</f>
        <v>0</v>
      </c>
      <c r="Q478" s="234">
        <v>0</v>
      </c>
      <c r="R478" s="234">
        <f>Q478*H478</f>
        <v>0</v>
      </c>
      <c r="S478" s="234">
        <v>0</v>
      </c>
      <c r="T478" s="235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36" t="s">
        <v>231</v>
      </c>
      <c r="AT478" s="236" t="s">
        <v>155</v>
      </c>
      <c r="AU478" s="236" t="s">
        <v>88</v>
      </c>
      <c r="AY478" s="16" t="s">
        <v>153</v>
      </c>
      <c r="BE478" s="237">
        <f>IF(N478="základní",J478,0)</f>
        <v>0</v>
      </c>
      <c r="BF478" s="237">
        <f>IF(N478="snížená",J478,0)</f>
        <v>0</v>
      </c>
      <c r="BG478" s="237">
        <f>IF(N478="zákl. přenesená",J478,0)</f>
        <v>0</v>
      </c>
      <c r="BH478" s="237">
        <f>IF(N478="sníž. přenesená",J478,0)</f>
        <v>0</v>
      </c>
      <c r="BI478" s="237">
        <f>IF(N478="nulová",J478,0)</f>
        <v>0</v>
      </c>
      <c r="BJ478" s="16" t="s">
        <v>88</v>
      </c>
      <c r="BK478" s="237">
        <f>ROUND(I478*H478,0)</f>
        <v>0</v>
      </c>
      <c r="BL478" s="16" t="s">
        <v>231</v>
      </c>
      <c r="BM478" s="236" t="s">
        <v>2100</v>
      </c>
    </row>
    <row r="479" s="12" customFormat="1" ht="22.8" customHeight="1">
      <c r="A479" s="12"/>
      <c r="B479" s="209"/>
      <c r="C479" s="210"/>
      <c r="D479" s="211" t="s">
        <v>77</v>
      </c>
      <c r="E479" s="223" t="s">
        <v>887</v>
      </c>
      <c r="F479" s="223" t="s">
        <v>888</v>
      </c>
      <c r="G479" s="210"/>
      <c r="H479" s="210"/>
      <c r="I479" s="213"/>
      <c r="J479" s="224">
        <f>BK479</f>
        <v>0</v>
      </c>
      <c r="K479" s="210"/>
      <c r="L479" s="215"/>
      <c r="M479" s="216"/>
      <c r="N479" s="217"/>
      <c r="O479" s="217"/>
      <c r="P479" s="218">
        <f>SUM(P480:P506)</f>
        <v>0</v>
      </c>
      <c r="Q479" s="217"/>
      <c r="R479" s="218">
        <f>SUM(R480:R506)</f>
        <v>1.35738414</v>
      </c>
      <c r="S479" s="217"/>
      <c r="T479" s="219">
        <f>SUM(T480:T506)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20" t="s">
        <v>88</v>
      </c>
      <c r="AT479" s="221" t="s">
        <v>77</v>
      </c>
      <c r="AU479" s="221" t="s">
        <v>8</v>
      </c>
      <c r="AY479" s="220" t="s">
        <v>153</v>
      </c>
      <c r="BK479" s="222">
        <f>SUM(BK480:BK506)</f>
        <v>0</v>
      </c>
    </row>
    <row r="480" s="2" customFormat="1" ht="33" customHeight="1">
      <c r="A480" s="37"/>
      <c r="B480" s="38"/>
      <c r="C480" s="225" t="s">
        <v>877</v>
      </c>
      <c r="D480" s="225" t="s">
        <v>155</v>
      </c>
      <c r="E480" s="226" t="s">
        <v>890</v>
      </c>
      <c r="F480" s="227" t="s">
        <v>891</v>
      </c>
      <c r="G480" s="228" t="s">
        <v>158</v>
      </c>
      <c r="H480" s="229">
        <v>6.0800000000000001</v>
      </c>
      <c r="I480" s="230"/>
      <c r="J480" s="231">
        <f>ROUND(I480*H480,0)</f>
        <v>0</v>
      </c>
      <c r="K480" s="227" t="s">
        <v>159</v>
      </c>
      <c r="L480" s="43"/>
      <c r="M480" s="232" t="s">
        <v>1</v>
      </c>
      <c r="N480" s="233" t="s">
        <v>44</v>
      </c>
      <c r="O480" s="90"/>
      <c r="P480" s="234">
        <f>O480*H480</f>
        <v>0</v>
      </c>
      <c r="Q480" s="234">
        <v>0.016250000000000001</v>
      </c>
      <c r="R480" s="234">
        <f>Q480*H480</f>
        <v>0.098799999999999999</v>
      </c>
      <c r="S480" s="234">
        <v>0</v>
      </c>
      <c r="T480" s="235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6" t="s">
        <v>231</v>
      </c>
      <c r="AT480" s="236" t="s">
        <v>155</v>
      </c>
      <c r="AU480" s="236" t="s">
        <v>88</v>
      </c>
      <c r="AY480" s="16" t="s">
        <v>153</v>
      </c>
      <c r="BE480" s="237">
        <f>IF(N480="základní",J480,0)</f>
        <v>0</v>
      </c>
      <c r="BF480" s="237">
        <f>IF(N480="snížená",J480,0)</f>
        <v>0</v>
      </c>
      <c r="BG480" s="237">
        <f>IF(N480="zákl. přenesená",J480,0)</f>
        <v>0</v>
      </c>
      <c r="BH480" s="237">
        <f>IF(N480="sníž. přenesená",J480,0)</f>
        <v>0</v>
      </c>
      <c r="BI480" s="237">
        <f>IF(N480="nulová",J480,0)</f>
        <v>0</v>
      </c>
      <c r="BJ480" s="16" t="s">
        <v>88</v>
      </c>
      <c r="BK480" s="237">
        <f>ROUND(I480*H480,0)</f>
        <v>0</v>
      </c>
      <c r="BL480" s="16" t="s">
        <v>231</v>
      </c>
      <c r="BM480" s="236" t="s">
        <v>2101</v>
      </c>
    </row>
    <row r="481" s="13" customFormat="1">
      <c r="A481" s="13"/>
      <c r="B481" s="238"/>
      <c r="C481" s="239"/>
      <c r="D481" s="240" t="s">
        <v>162</v>
      </c>
      <c r="E481" s="241" t="s">
        <v>1</v>
      </c>
      <c r="F481" s="242" t="s">
        <v>226</v>
      </c>
      <c r="G481" s="239"/>
      <c r="H481" s="243">
        <v>6.0800000000000001</v>
      </c>
      <c r="I481" s="244"/>
      <c r="J481" s="239"/>
      <c r="K481" s="239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162</v>
      </c>
      <c r="AU481" s="249" t="s">
        <v>88</v>
      </c>
      <c r="AV481" s="13" t="s">
        <v>88</v>
      </c>
      <c r="AW481" s="13" t="s">
        <v>33</v>
      </c>
      <c r="AX481" s="13" t="s">
        <v>78</v>
      </c>
      <c r="AY481" s="249" t="s">
        <v>153</v>
      </c>
    </row>
    <row r="482" s="2" customFormat="1" ht="24.15" customHeight="1">
      <c r="A482" s="37"/>
      <c r="B482" s="38"/>
      <c r="C482" s="225" t="s">
        <v>882</v>
      </c>
      <c r="D482" s="225" t="s">
        <v>155</v>
      </c>
      <c r="E482" s="226" t="s">
        <v>894</v>
      </c>
      <c r="F482" s="227" t="s">
        <v>895</v>
      </c>
      <c r="G482" s="228" t="s">
        <v>352</v>
      </c>
      <c r="H482" s="229">
        <v>14.4</v>
      </c>
      <c r="I482" s="230"/>
      <c r="J482" s="231">
        <f>ROUND(I482*H482,0)</f>
        <v>0</v>
      </c>
      <c r="K482" s="227" t="s">
        <v>159</v>
      </c>
      <c r="L482" s="43"/>
      <c r="M482" s="232" t="s">
        <v>1</v>
      </c>
      <c r="N482" s="233" t="s">
        <v>44</v>
      </c>
      <c r="O482" s="90"/>
      <c r="P482" s="234">
        <f>O482*H482</f>
        <v>0</v>
      </c>
      <c r="Q482" s="234">
        <v>0</v>
      </c>
      <c r="R482" s="234">
        <f>Q482*H482</f>
        <v>0</v>
      </c>
      <c r="S482" s="234">
        <v>0</v>
      </c>
      <c r="T482" s="235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6" t="s">
        <v>231</v>
      </c>
      <c r="AT482" s="236" t="s">
        <v>155</v>
      </c>
      <c r="AU482" s="236" t="s">
        <v>88</v>
      </c>
      <c r="AY482" s="16" t="s">
        <v>153</v>
      </c>
      <c r="BE482" s="237">
        <f>IF(N482="základní",J482,0)</f>
        <v>0</v>
      </c>
      <c r="BF482" s="237">
        <f>IF(N482="snížená",J482,0)</f>
        <v>0</v>
      </c>
      <c r="BG482" s="237">
        <f>IF(N482="zákl. přenesená",J482,0)</f>
        <v>0</v>
      </c>
      <c r="BH482" s="237">
        <f>IF(N482="sníž. přenesená",J482,0)</f>
        <v>0</v>
      </c>
      <c r="BI482" s="237">
        <f>IF(N482="nulová",J482,0)</f>
        <v>0</v>
      </c>
      <c r="BJ482" s="16" t="s">
        <v>88</v>
      </c>
      <c r="BK482" s="237">
        <f>ROUND(I482*H482,0)</f>
        <v>0</v>
      </c>
      <c r="BL482" s="16" t="s">
        <v>231</v>
      </c>
      <c r="BM482" s="236" t="s">
        <v>2102</v>
      </c>
    </row>
    <row r="483" s="13" customFormat="1">
      <c r="A483" s="13"/>
      <c r="B483" s="238"/>
      <c r="C483" s="239"/>
      <c r="D483" s="240" t="s">
        <v>162</v>
      </c>
      <c r="E483" s="241" t="s">
        <v>1</v>
      </c>
      <c r="F483" s="242" t="s">
        <v>1695</v>
      </c>
      <c r="G483" s="239"/>
      <c r="H483" s="243">
        <v>14.4</v>
      </c>
      <c r="I483" s="244"/>
      <c r="J483" s="239"/>
      <c r="K483" s="239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162</v>
      </c>
      <c r="AU483" s="249" t="s">
        <v>88</v>
      </c>
      <c r="AV483" s="13" t="s">
        <v>88</v>
      </c>
      <c r="AW483" s="13" t="s">
        <v>33</v>
      </c>
      <c r="AX483" s="13" t="s">
        <v>78</v>
      </c>
      <c r="AY483" s="249" t="s">
        <v>153</v>
      </c>
    </row>
    <row r="484" s="2" customFormat="1" ht="16.5" customHeight="1">
      <c r="A484" s="37"/>
      <c r="B484" s="38"/>
      <c r="C484" s="250" t="s">
        <v>889</v>
      </c>
      <c r="D484" s="250" t="s">
        <v>232</v>
      </c>
      <c r="E484" s="251" t="s">
        <v>899</v>
      </c>
      <c r="F484" s="252" t="s">
        <v>900</v>
      </c>
      <c r="G484" s="253" t="s">
        <v>170</v>
      </c>
      <c r="H484" s="254">
        <v>0.037999999999999999</v>
      </c>
      <c r="I484" s="255"/>
      <c r="J484" s="256">
        <f>ROUND(I484*H484,0)</f>
        <v>0</v>
      </c>
      <c r="K484" s="252" t="s">
        <v>159</v>
      </c>
      <c r="L484" s="257"/>
      <c r="M484" s="258" t="s">
        <v>1</v>
      </c>
      <c r="N484" s="259" t="s">
        <v>44</v>
      </c>
      <c r="O484" s="90"/>
      <c r="P484" s="234">
        <f>O484*H484</f>
        <v>0</v>
      </c>
      <c r="Q484" s="234">
        <v>0.55000000000000004</v>
      </c>
      <c r="R484" s="234">
        <f>Q484*H484</f>
        <v>0.020900000000000002</v>
      </c>
      <c r="S484" s="234">
        <v>0</v>
      </c>
      <c r="T484" s="235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36" t="s">
        <v>319</v>
      </c>
      <c r="AT484" s="236" t="s">
        <v>232</v>
      </c>
      <c r="AU484" s="236" t="s">
        <v>88</v>
      </c>
      <c r="AY484" s="16" t="s">
        <v>153</v>
      </c>
      <c r="BE484" s="237">
        <f>IF(N484="základní",J484,0)</f>
        <v>0</v>
      </c>
      <c r="BF484" s="237">
        <f>IF(N484="snížená",J484,0)</f>
        <v>0</v>
      </c>
      <c r="BG484" s="237">
        <f>IF(N484="zákl. přenesená",J484,0)</f>
        <v>0</v>
      </c>
      <c r="BH484" s="237">
        <f>IF(N484="sníž. přenesená",J484,0)</f>
        <v>0</v>
      </c>
      <c r="BI484" s="237">
        <f>IF(N484="nulová",J484,0)</f>
        <v>0</v>
      </c>
      <c r="BJ484" s="16" t="s">
        <v>88</v>
      </c>
      <c r="BK484" s="237">
        <f>ROUND(I484*H484,0)</f>
        <v>0</v>
      </c>
      <c r="BL484" s="16" t="s">
        <v>231</v>
      </c>
      <c r="BM484" s="236" t="s">
        <v>2103</v>
      </c>
    </row>
    <row r="485" s="13" customFormat="1">
      <c r="A485" s="13"/>
      <c r="B485" s="238"/>
      <c r="C485" s="239"/>
      <c r="D485" s="240" t="s">
        <v>162</v>
      </c>
      <c r="E485" s="241" t="s">
        <v>1</v>
      </c>
      <c r="F485" s="242" t="s">
        <v>1697</v>
      </c>
      <c r="G485" s="239"/>
      <c r="H485" s="243">
        <v>0.037999999999999999</v>
      </c>
      <c r="I485" s="244"/>
      <c r="J485" s="239"/>
      <c r="K485" s="239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162</v>
      </c>
      <c r="AU485" s="249" t="s">
        <v>88</v>
      </c>
      <c r="AV485" s="13" t="s">
        <v>88</v>
      </c>
      <c r="AW485" s="13" t="s">
        <v>33</v>
      </c>
      <c r="AX485" s="13" t="s">
        <v>78</v>
      </c>
      <c r="AY485" s="249" t="s">
        <v>153</v>
      </c>
    </row>
    <row r="486" s="2" customFormat="1" ht="37.8" customHeight="1">
      <c r="A486" s="37"/>
      <c r="B486" s="38"/>
      <c r="C486" s="225" t="s">
        <v>893</v>
      </c>
      <c r="D486" s="225" t="s">
        <v>155</v>
      </c>
      <c r="E486" s="226" t="s">
        <v>904</v>
      </c>
      <c r="F486" s="227" t="s">
        <v>905</v>
      </c>
      <c r="G486" s="228" t="s">
        <v>158</v>
      </c>
      <c r="H486" s="229">
        <v>46.728000000000002</v>
      </c>
      <c r="I486" s="230"/>
      <c r="J486" s="231">
        <f>ROUND(I486*H486,0)</f>
        <v>0</v>
      </c>
      <c r="K486" s="227" t="s">
        <v>1</v>
      </c>
      <c r="L486" s="43"/>
      <c r="M486" s="232" t="s">
        <v>1</v>
      </c>
      <c r="N486" s="233" t="s">
        <v>44</v>
      </c>
      <c r="O486" s="90"/>
      <c r="P486" s="234">
        <f>O486*H486</f>
        <v>0</v>
      </c>
      <c r="Q486" s="234">
        <v>0.015789999999999998</v>
      </c>
      <c r="R486" s="234">
        <f>Q486*H486</f>
        <v>0.73783511999999996</v>
      </c>
      <c r="S486" s="234">
        <v>0</v>
      </c>
      <c r="T486" s="235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6" t="s">
        <v>231</v>
      </c>
      <c r="AT486" s="236" t="s">
        <v>155</v>
      </c>
      <c r="AU486" s="236" t="s">
        <v>88</v>
      </c>
      <c r="AY486" s="16" t="s">
        <v>153</v>
      </c>
      <c r="BE486" s="237">
        <f>IF(N486="základní",J486,0)</f>
        <v>0</v>
      </c>
      <c r="BF486" s="237">
        <f>IF(N486="snížená",J486,0)</f>
        <v>0</v>
      </c>
      <c r="BG486" s="237">
        <f>IF(N486="zákl. přenesená",J486,0)</f>
        <v>0</v>
      </c>
      <c r="BH486" s="237">
        <f>IF(N486="sníž. přenesená",J486,0)</f>
        <v>0</v>
      </c>
      <c r="BI486" s="237">
        <f>IF(N486="nulová",J486,0)</f>
        <v>0</v>
      </c>
      <c r="BJ486" s="16" t="s">
        <v>88</v>
      </c>
      <c r="BK486" s="237">
        <f>ROUND(I486*H486,0)</f>
        <v>0</v>
      </c>
      <c r="BL486" s="16" t="s">
        <v>231</v>
      </c>
      <c r="BM486" s="236" t="s">
        <v>2104</v>
      </c>
    </row>
    <row r="487" s="13" customFormat="1">
      <c r="A487" s="13"/>
      <c r="B487" s="238"/>
      <c r="C487" s="239"/>
      <c r="D487" s="240" t="s">
        <v>162</v>
      </c>
      <c r="E487" s="241" t="s">
        <v>1</v>
      </c>
      <c r="F487" s="242" t="s">
        <v>2105</v>
      </c>
      <c r="G487" s="239"/>
      <c r="H487" s="243">
        <v>46.728000000000002</v>
      </c>
      <c r="I487" s="244"/>
      <c r="J487" s="239"/>
      <c r="K487" s="239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162</v>
      </c>
      <c r="AU487" s="249" t="s">
        <v>88</v>
      </c>
      <c r="AV487" s="13" t="s">
        <v>88</v>
      </c>
      <c r="AW487" s="13" t="s">
        <v>33</v>
      </c>
      <c r="AX487" s="13" t="s">
        <v>78</v>
      </c>
      <c r="AY487" s="249" t="s">
        <v>153</v>
      </c>
    </row>
    <row r="488" s="2" customFormat="1" ht="24.15" customHeight="1">
      <c r="A488" s="37"/>
      <c r="B488" s="38"/>
      <c r="C488" s="225" t="s">
        <v>898</v>
      </c>
      <c r="D488" s="225" t="s">
        <v>155</v>
      </c>
      <c r="E488" s="226" t="s">
        <v>909</v>
      </c>
      <c r="F488" s="227" t="s">
        <v>910</v>
      </c>
      <c r="G488" s="228" t="s">
        <v>170</v>
      </c>
      <c r="H488" s="229">
        <v>1.8220000000000001</v>
      </c>
      <c r="I488" s="230"/>
      <c r="J488" s="231">
        <f>ROUND(I488*H488,0)</f>
        <v>0</v>
      </c>
      <c r="K488" s="227" t="s">
        <v>159</v>
      </c>
      <c r="L488" s="43"/>
      <c r="M488" s="232" t="s">
        <v>1</v>
      </c>
      <c r="N488" s="233" t="s">
        <v>44</v>
      </c>
      <c r="O488" s="90"/>
      <c r="P488" s="234">
        <f>O488*H488</f>
        <v>0</v>
      </c>
      <c r="Q488" s="234">
        <v>0.023369999999999998</v>
      </c>
      <c r="R488" s="234">
        <f>Q488*H488</f>
        <v>0.042580139999999995</v>
      </c>
      <c r="S488" s="234">
        <v>0</v>
      </c>
      <c r="T488" s="235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36" t="s">
        <v>231</v>
      </c>
      <c r="AT488" s="236" t="s">
        <v>155</v>
      </c>
      <c r="AU488" s="236" t="s">
        <v>88</v>
      </c>
      <c r="AY488" s="16" t="s">
        <v>153</v>
      </c>
      <c r="BE488" s="237">
        <f>IF(N488="základní",J488,0)</f>
        <v>0</v>
      </c>
      <c r="BF488" s="237">
        <f>IF(N488="snížená",J488,0)</f>
        <v>0</v>
      </c>
      <c r="BG488" s="237">
        <f>IF(N488="zákl. přenesená",J488,0)</f>
        <v>0</v>
      </c>
      <c r="BH488" s="237">
        <f>IF(N488="sníž. přenesená",J488,0)</f>
        <v>0</v>
      </c>
      <c r="BI488" s="237">
        <f>IF(N488="nulová",J488,0)</f>
        <v>0</v>
      </c>
      <c r="BJ488" s="16" t="s">
        <v>88</v>
      </c>
      <c r="BK488" s="237">
        <f>ROUND(I488*H488,0)</f>
        <v>0</v>
      </c>
      <c r="BL488" s="16" t="s">
        <v>231</v>
      </c>
      <c r="BM488" s="236" t="s">
        <v>2106</v>
      </c>
    </row>
    <row r="489" s="13" customFormat="1">
      <c r="A489" s="13"/>
      <c r="B489" s="238"/>
      <c r="C489" s="239"/>
      <c r="D489" s="240" t="s">
        <v>162</v>
      </c>
      <c r="E489" s="241" t="s">
        <v>1</v>
      </c>
      <c r="F489" s="242" t="s">
        <v>1701</v>
      </c>
      <c r="G489" s="239"/>
      <c r="H489" s="243">
        <v>0.035000000000000003</v>
      </c>
      <c r="I489" s="244"/>
      <c r="J489" s="239"/>
      <c r="K489" s="239"/>
      <c r="L489" s="245"/>
      <c r="M489" s="246"/>
      <c r="N489" s="247"/>
      <c r="O489" s="247"/>
      <c r="P489" s="247"/>
      <c r="Q489" s="247"/>
      <c r="R489" s="247"/>
      <c r="S489" s="247"/>
      <c r="T489" s="24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9" t="s">
        <v>162</v>
      </c>
      <c r="AU489" s="249" t="s">
        <v>88</v>
      </c>
      <c r="AV489" s="13" t="s">
        <v>88</v>
      </c>
      <c r="AW489" s="13" t="s">
        <v>33</v>
      </c>
      <c r="AX489" s="13" t="s">
        <v>78</v>
      </c>
      <c r="AY489" s="249" t="s">
        <v>153</v>
      </c>
    </row>
    <row r="490" s="13" customFormat="1">
      <c r="A490" s="13"/>
      <c r="B490" s="238"/>
      <c r="C490" s="239"/>
      <c r="D490" s="240" t="s">
        <v>162</v>
      </c>
      <c r="E490" s="241" t="s">
        <v>1</v>
      </c>
      <c r="F490" s="242" t="s">
        <v>1702</v>
      </c>
      <c r="G490" s="239"/>
      <c r="H490" s="243">
        <v>0.152</v>
      </c>
      <c r="I490" s="244"/>
      <c r="J490" s="239"/>
      <c r="K490" s="239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162</v>
      </c>
      <c r="AU490" s="249" t="s">
        <v>88</v>
      </c>
      <c r="AV490" s="13" t="s">
        <v>88</v>
      </c>
      <c r="AW490" s="13" t="s">
        <v>33</v>
      </c>
      <c r="AX490" s="13" t="s">
        <v>78</v>
      </c>
      <c r="AY490" s="249" t="s">
        <v>153</v>
      </c>
    </row>
    <row r="491" s="13" customFormat="1">
      <c r="A491" s="13"/>
      <c r="B491" s="238"/>
      <c r="C491" s="239"/>
      <c r="D491" s="240" t="s">
        <v>162</v>
      </c>
      <c r="E491" s="241" t="s">
        <v>1</v>
      </c>
      <c r="F491" s="242" t="s">
        <v>2107</v>
      </c>
      <c r="G491" s="239"/>
      <c r="H491" s="243">
        <v>1.635</v>
      </c>
      <c r="I491" s="244"/>
      <c r="J491" s="239"/>
      <c r="K491" s="239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162</v>
      </c>
      <c r="AU491" s="249" t="s">
        <v>88</v>
      </c>
      <c r="AV491" s="13" t="s">
        <v>88</v>
      </c>
      <c r="AW491" s="13" t="s">
        <v>33</v>
      </c>
      <c r="AX491" s="13" t="s">
        <v>78</v>
      </c>
      <c r="AY491" s="249" t="s">
        <v>153</v>
      </c>
    </row>
    <row r="492" s="2" customFormat="1" ht="33" customHeight="1">
      <c r="A492" s="37"/>
      <c r="B492" s="38"/>
      <c r="C492" s="225" t="s">
        <v>903</v>
      </c>
      <c r="D492" s="225" t="s">
        <v>155</v>
      </c>
      <c r="E492" s="226" t="s">
        <v>916</v>
      </c>
      <c r="F492" s="227" t="s">
        <v>917</v>
      </c>
      <c r="G492" s="228" t="s">
        <v>158</v>
      </c>
      <c r="H492" s="229">
        <v>6.0800000000000001</v>
      </c>
      <c r="I492" s="230"/>
      <c r="J492" s="231">
        <f>ROUND(I492*H492,0)</f>
        <v>0</v>
      </c>
      <c r="K492" s="227" t="s">
        <v>159</v>
      </c>
      <c r="L492" s="43"/>
      <c r="M492" s="232" t="s">
        <v>1</v>
      </c>
      <c r="N492" s="233" t="s">
        <v>44</v>
      </c>
      <c r="O492" s="90"/>
      <c r="P492" s="234">
        <f>O492*H492</f>
        <v>0</v>
      </c>
      <c r="Q492" s="234">
        <v>0.023699999999999999</v>
      </c>
      <c r="R492" s="234">
        <f>Q492*H492</f>
        <v>0.144096</v>
      </c>
      <c r="S492" s="234">
        <v>0</v>
      </c>
      <c r="T492" s="235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6" t="s">
        <v>231</v>
      </c>
      <c r="AT492" s="236" t="s">
        <v>155</v>
      </c>
      <c r="AU492" s="236" t="s">
        <v>88</v>
      </c>
      <c r="AY492" s="16" t="s">
        <v>153</v>
      </c>
      <c r="BE492" s="237">
        <f>IF(N492="základní",J492,0)</f>
        <v>0</v>
      </c>
      <c r="BF492" s="237">
        <f>IF(N492="snížená",J492,0)</f>
        <v>0</v>
      </c>
      <c r="BG492" s="237">
        <f>IF(N492="zákl. přenesená",J492,0)</f>
        <v>0</v>
      </c>
      <c r="BH492" s="237">
        <f>IF(N492="sníž. přenesená",J492,0)</f>
        <v>0</v>
      </c>
      <c r="BI492" s="237">
        <f>IF(N492="nulová",J492,0)</f>
        <v>0</v>
      </c>
      <c r="BJ492" s="16" t="s">
        <v>88</v>
      </c>
      <c r="BK492" s="237">
        <f>ROUND(I492*H492,0)</f>
        <v>0</v>
      </c>
      <c r="BL492" s="16" t="s">
        <v>231</v>
      </c>
      <c r="BM492" s="236" t="s">
        <v>2108</v>
      </c>
    </row>
    <row r="493" s="13" customFormat="1">
      <c r="A493" s="13"/>
      <c r="B493" s="238"/>
      <c r="C493" s="239"/>
      <c r="D493" s="240" t="s">
        <v>162</v>
      </c>
      <c r="E493" s="241" t="s">
        <v>1</v>
      </c>
      <c r="F493" s="242" t="s">
        <v>226</v>
      </c>
      <c r="G493" s="239"/>
      <c r="H493" s="243">
        <v>6.0800000000000001</v>
      </c>
      <c r="I493" s="244"/>
      <c r="J493" s="239"/>
      <c r="K493" s="239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162</v>
      </c>
      <c r="AU493" s="249" t="s">
        <v>88</v>
      </c>
      <c r="AV493" s="13" t="s">
        <v>88</v>
      </c>
      <c r="AW493" s="13" t="s">
        <v>33</v>
      </c>
      <c r="AX493" s="13" t="s">
        <v>78</v>
      </c>
      <c r="AY493" s="249" t="s">
        <v>153</v>
      </c>
    </row>
    <row r="494" s="2" customFormat="1" ht="16.5" customHeight="1">
      <c r="A494" s="37"/>
      <c r="B494" s="38"/>
      <c r="C494" s="225" t="s">
        <v>908</v>
      </c>
      <c r="D494" s="225" t="s">
        <v>155</v>
      </c>
      <c r="E494" s="226" t="s">
        <v>920</v>
      </c>
      <c r="F494" s="227" t="s">
        <v>921</v>
      </c>
      <c r="G494" s="228" t="s">
        <v>352</v>
      </c>
      <c r="H494" s="229">
        <v>32.799999999999997</v>
      </c>
      <c r="I494" s="230"/>
      <c r="J494" s="231">
        <f>ROUND(I494*H494,0)</f>
        <v>0</v>
      </c>
      <c r="K494" s="227" t="s">
        <v>159</v>
      </c>
      <c r="L494" s="43"/>
      <c r="M494" s="232" t="s">
        <v>1</v>
      </c>
      <c r="N494" s="233" t="s">
        <v>44</v>
      </c>
      <c r="O494" s="90"/>
      <c r="P494" s="234">
        <f>O494*H494</f>
        <v>0</v>
      </c>
      <c r="Q494" s="234">
        <v>1.0000000000000001E-05</v>
      </c>
      <c r="R494" s="234">
        <f>Q494*H494</f>
        <v>0.000328</v>
      </c>
      <c r="S494" s="234">
        <v>0</v>
      </c>
      <c r="T494" s="235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6" t="s">
        <v>231</v>
      </c>
      <c r="AT494" s="236" t="s">
        <v>155</v>
      </c>
      <c r="AU494" s="236" t="s">
        <v>88</v>
      </c>
      <c r="AY494" s="16" t="s">
        <v>153</v>
      </c>
      <c r="BE494" s="237">
        <f>IF(N494="základní",J494,0)</f>
        <v>0</v>
      </c>
      <c r="BF494" s="237">
        <f>IF(N494="snížená",J494,0)</f>
        <v>0</v>
      </c>
      <c r="BG494" s="237">
        <f>IF(N494="zákl. přenesená",J494,0)</f>
        <v>0</v>
      </c>
      <c r="BH494" s="237">
        <f>IF(N494="sníž. přenesená",J494,0)</f>
        <v>0</v>
      </c>
      <c r="BI494" s="237">
        <f>IF(N494="nulová",J494,0)</f>
        <v>0</v>
      </c>
      <c r="BJ494" s="16" t="s">
        <v>88</v>
      </c>
      <c r="BK494" s="237">
        <f>ROUND(I494*H494,0)</f>
        <v>0</v>
      </c>
      <c r="BL494" s="16" t="s">
        <v>231</v>
      </c>
      <c r="BM494" s="236" t="s">
        <v>2109</v>
      </c>
    </row>
    <row r="495" s="13" customFormat="1">
      <c r="A495" s="13"/>
      <c r="B495" s="238"/>
      <c r="C495" s="239"/>
      <c r="D495" s="240" t="s">
        <v>162</v>
      </c>
      <c r="E495" s="241" t="s">
        <v>1</v>
      </c>
      <c r="F495" s="242" t="s">
        <v>1708</v>
      </c>
      <c r="G495" s="239"/>
      <c r="H495" s="243">
        <v>32.799999999999997</v>
      </c>
      <c r="I495" s="244"/>
      <c r="J495" s="239"/>
      <c r="K495" s="239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162</v>
      </c>
      <c r="AU495" s="249" t="s">
        <v>88</v>
      </c>
      <c r="AV495" s="13" t="s">
        <v>88</v>
      </c>
      <c r="AW495" s="13" t="s">
        <v>33</v>
      </c>
      <c r="AX495" s="13" t="s">
        <v>78</v>
      </c>
      <c r="AY495" s="249" t="s">
        <v>153</v>
      </c>
    </row>
    <row r="496" s="2" customFormat="1" ht="33" customHeight="1">
      <c r="A496" s="37"/>
      <c r="B496" s="38"/>
      <c r="C496" s="225" t="s">
        <v>915</v>
      </c>
      <c r="D496" s="225" t="s">
        <v>155</v>
      </c>
      <c r="E496" s="226" t="s">
        <v>928</v>
      </c>
      <c r="F496" s="227" t="s">
        <v>929</v>
      </c>
      <c r="G496" s="228" t="s">
        <v>158</v>
      </c>
      <c r="H496" s="229">
        <v>9.0719999999999992</v>
      </c>
      <c r="I496" s="230"/>
      <c r="J496" s="231">
        <f>ROUND(I496*H496,0)</f>
        <v>0</v>
      </c>
      <c r="K496" s="227" t="s">
        <v>159</v>
      </c>
      <c r="L496" s="43"/>
      <c r="M496" s="232" t="s">
        <v>1</v>
      </c>
      <c r="N496" s="233" t="s">
        <v>44</v>
      </c>
      <c r="O496" s="90"/>
      <c r="P496" s="234">
        <f>O496*H496</f>
        <v>0</v>
      </c>
      <c r="Q496" s="234">
        <v>0.02366</v>
      </c>
      <c r="R496" s="234">
        <f>Q496*H496</f>
        <v>0.21464351999999998</v>
      </c>
      <c r="S496" s="234">
        <v>0</v>
      </c>
      <c r="T496" s="235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36" t="s">
        <v>231</v>
      </c>
      <c r="AT496" s="236" t="s">
        <v>155</v>
      </c>
      <c r="AU496" s="236" t="s">
        <v>88</v>
      </c>
      <c r="AY496" s="16" t="s">
        <v>153</v>
      </c>
      <c r="BE496" s="237">
        <f>IF(N496="základní",J496,0)</f>
        <v>0</v>
      </c>
      <c r="BF496" s="237">
        <f>IF(N496="snížená",J496,0)</f>
        <v>0</v>
      </c>
      <c r="BG496" s="237">
        <f>IF(N496="zákl. přenesená",J496,0)</f>
        <v>0</v>
      </c>
      <c r="BH496" s="237">
        <f>IF(N496="sníž. přenesená",J496,0)</f>
        <v>0</v>
      </c>
      <c r="BI496" s="237">
        <f>IF(N496="nulová",J496,0)</f>
        <v>0</v>
      </c>
      <c r="BJ496" s="16" t="s">
        <v>88</v>
      </c>
      <c r="BK496" s="237">
        <f>ROUND(I496*H496,0)</f>
        <v>0</v>
      </c>
      <c r="BL496" s="16" t="s">
        <v>231</v>
      </c>
      <c r="BM496" s="236" t="s">
        <v>2110</v>
      </c>
    </row>
    <row r="497" s="13" customFormat="1">
      <c r="A497" s="13"/>
      <c r="B497" s="238"/>
      <c r="C497" s="239"/>
      <c r="D497" s="240" t="s">
        <v>162</v>
      </c>
      <c r="E497" s="241" t="s">
        <v>1</v>
      </c>
      <c r="F497" s="242" t="s">
        <v>263</v>
      </c>
      <c r="G497" s="239"/>
      <c r="H497" s="243">
        <v>1.792</v>
      </c>
      <c r="I497" s="244"/>
      <c r="J497" s="239"/>
      <c r="K497" s="239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162</v>
      </c>
      <c r="AU497" s="249" t="s">
        <v>88</v>
      </c>
      <c r="AV497" s="13" t="s">
        <v>88</v>
      </c>
      <c r="AW497" s="13" t="s">
        <v>33</v>
      </c>
      <c r="AX497" s="13" t="s">
        <v>78</v>
      </c>
      <c r="AY497" s="249" t="s">
        <v>153</v>
      </c>
    </row>
    <row r="498" s="13" customFormat="1">
      <c r="A498" s="13"/>
      <c r="B498" s="238"/>
      <c r="C498" s="239"/>
      <c r="D498" s="240" t="s">
        <v>162</v>
      </c>
      <c r="E498" s="241" t="s">
        <v>1</v>
      </c>
      <c r="F498" s="242" t="s">
        <v>1706</v>
      </c>
      <c r="G498" s="239"/>
      <c r="H498" s="243">
        <v>7.2800000000000002</v>
      </c>
      <c r="I498" s="244"/>
      <c r="J498" s="239"/>
      <c r="K498" s="239"/>
      <c r="L498" s="245"/>
      <c r="M498" s="246"/>
      <c r="N498" s="247"/>
      <c r="O498" s="247"/>
      <c r="P498" s="247"/>
      <c r="Q498" s="247"/>
      <c r="R498" s="247"/>
      <c r="S498" s="247"/>
      <c r="T498" s="24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9" t="s">
        <v>162</v>
      </c>
      <c r="AU498" s="249" t="s">
        <v>88</v>
      </c>
      <c r="AV498" s="13" t="s">
        <v>88</v>
      </c>
      <c r="AW498" s="13" t="s">
        <v>33</v>
      </c>
      <c r="AX498" s="13" t="s">
        <v>78</v>
      </c>
      <c r="AY498" s="249" t="s">
        <v>153</v>
      </c>
    </row>
    <row r="499" s="2" customFormat="1" ht="16.5" customHeight="1">
      <c r="A499" s="37"/>
      <c r="B499" s="38"/>
      <c r="C499" s="225" t="s">
        <v>919</v>
      </c>
      <c r="D499" s="225" t="s">
        <v>155</v>
      </c>
      <c r="E499" s="226" t="s">
        <v>1709</v>
      </c>
      <c r="F499" s="227" t="s">
        <v>1710</v>
      </c>
      <c r="G499" s="228" t="s">
        <v>352</v>
      </c>
      <c r="H499" s="229">
        <v>32.399999999999999</v>
      </c>
      <c r="I499" s="230"/>
      <c r="J499" s="231">
        <f>ROUND(I499*H499,0)</f>
        <v>0</v>
      </c>
      <c r="K499" s="227" t="s">
        <v>159</v>
      </c>
      <c r="L499" s="43"/>
      <c r="M499" s="232" t="s">
        <v>1</v>
      </c>
      <c r="N499" s="233" t="s">
        <v>44</v>
      </c>
      <c r="O499" s="90"/>
      <c r="P499" s="234">
        <f>O499*H499</f>
        <v>0</v>
      </c>
      <c r="Q499" s="234">
        <v>1.0000000000000001E-05</v>
      </c>
      <c r="R499" s="234">
        <f>Q499*H499</f>
        <v>0.00032400000000000001</v>
      </c>
      <c r="S499" s="234">
        <v>0</v>
      </c>
      <c r="T499" s="235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6" t="s">
        <v>231</v>
      </c>
      <c r="AT499" s="236" t="s">
        <v>155</v>
      </c>
      <c r="AU499" s="236" t="s">
        <v>88</v>
      </c>
      <c r="AY499" s="16" t="s">
        <v>153</v>
      </c>
      <c r="BE499" s="237">
        <f>IF(N499="základní",J499,0)</f>
        <v>0</v>
      </c>
      <c r="BF499" s="237">
        <f>IF(N499="snížená",J499,0)</f>
        <v>0</v>
      </c>
      <c r="BG499" s="237">
        <f>IF(N499="zákl. přenesená",J499,0)</f>
        <v>0</v>
      </c>
      <c r="BH499" s="237">
        <f>IF(N499="sníž. přenesená",J499,0)</f>
        <v>0</v>
      </c>
      <c r="BI499" s="237">
        <f>IF(N499="nulová",J499,0)</f>
        <v>0</v>
      </c>
      <c r="BJ499" s="16" t="s">
        <v>88</v>
      </c>
      <c r="BK499" s="237">
        <f>ROUND(I499*H499,0)</f>
        <v>0</v>
      </c>
      <c r="BL499" s="16" t="s">
        <v>231</v>
      </c>
      <c r="BM499" s="236" t="s">
        <v>2111</v>
      </c>
    </row>
    <row r="500" s="13" customFormat="1">
      <c r="A500" s="13"/>
      <c r="B500" s="238"/>
      <c r="C500" s="239"/>
      <c r="D500" s="240" t="s">
        <v>162</v>
      </c>
      <c r="E500" s="241" t="s">
        <v>1</v>
      </c>
      <c r="F500" s="242" t="s">
        <v>1712</v>
      </c>
      <c r="G500" s="239"/>
      <c r="H500" s="243">
        <v>32.399999999999999</v>
      </c>
      <c r="I500" s="244"/>
      <c r="J500" s="239"/>
      <c r="K500" s="239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162</v>
      </c>
      <c r="AU500" s="249" t="s">
        <v>88</v>
      </c>
      <c r="AV500" s="13" t="s">
        <v>88</v>
      </c>
      <c r="AW500" s="13" t="s">
        <v>33</v>
      </c>
      <c r="AX500" s="13" t="s">
        <v>78</v>
      </c>
      <c r="AY500" s="249" t="s">
        <v>153</v>
      </c>
    </row>
    <row r="501" s="2" customFormat="1" ht="16.5" customHeight="1">
      <c r="A501" s="37"/>
      <c r="B501" s="38"/>
      <c r="C501" s="250" t="s">
        <v>924</v>
      </c>
      <c r="D501" s="250" t="s">
        <v>232</v>
      </c>
      <c r="E501" s="251" t="s">
        <v>899</v>
      </c>
      <c r="F501" s="252" t="s">
        <v>900</v>
      </c>
      <c r="G501" s="253" t="s">
        <v>170</v>
      </c>
      <c r="H501" s="254">
        <v>0.17299999999999999</v>
      </c>
      <c r="I501" s="255"/>
      <c r="J501" s="256">
        <f>ROUND(I501*H501,0)</f>
        <v>0</v>
      </c>
      <c r="K501" s="252" t="s">
        <v>159</v>
      </c>
      <c r="L501" s="257"/>
      <c r="M501" s="258" t="s">
        <v>1</v>
      </c>
      <c r="N501" s="259" t="s">
        <v>44</v>
      </c>
      <c r="O501" s="90"/>
      <c r="P501" s="234">
        <f>O501*H501</f>
        <v>0</v>
      </c>
      <c r="Q501" s="234">
        <v>0.55000000000000004</v>
      </c>
      <c r="R501" s="234">
        <f>Q501*H501</f>
        <v>0.095149999999999998</v>
      </c>
      <c r="S501" s="234">
        <v>0</v>
      </c>
      <c r="T501" s="235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36" t="s">
        <v>319</v>
      </c>
      <c r="AT501" s="236" t="s">
        <v>232</v>
      </c>
      <c r="AU501" s="236" t="s">
        <v>88</v>
      </c>
      <c r="AY501" s="16" t="s">
        <v>153</v>
      </c>
      <c r="BE501" s="237">
        <f>IF(N501="základní",J501,0)</f>
        <v>0</v>
      </c>
      <c r="BF501" s="237">
        <f>IF(N501="snížená",J501,0)</f>
        <v>0</v>
      </c>
      <c r="BG501" s="237">
        <f>IF(N501="zákl. přenesená",J501,0)</f>
        <v>0</v>
      </c>
      <c r="BH501" s="237">
        <f>IF(N501="sníž. přenesená",J501,0)</f>
        <v>0</v>
      </c>
      <c r="BI501" s="237">
        <f>IF(N501="nulová",J501,0)</f>
        <v>0</v>
      </c>
      <c r="BJ501" s="16" t="s">
        <v>88</v>
      </c>
      <c r="BK501" s="237">
        <f>ROUND(I501*H501,0)</f>
        <v>0</v>
      </c>
      <c r="BL501" s="16" t="s">
        <v>231</v>
      </c>
      <c r="BM501" s="236" t="s">
        <v>2112</v>
      </c>
    </row>
    <row r="502" s="13" customFormat="1">
      <c r="A502" s="13"/>
      <c r="B502" s="238"/>
      <c r="C502" s="239"/>
      <c r="D502" s="240" t="s">
        <v>162</v>
      </c>
      <c r="E502" s="241" t="s">
        <v>1</v>
      </c>
      <c r="F502" s="242" t="s">
        <v>1714</v>
      </c>
      <c r="G502" s="239"/>
      <c r="H502" s="243">
        <v>0.086999999999999994</v>
      </c>
      <c r="I502" s="244"/>
      <c r="J502" s="239"/>
      <c r="K502" s="239"/>
      <c r="L502" s="245"/>
      <c r="M502" s="246"/>
      <c r="N502" s="247"/>
      <c r="O502" s="247"/>
      <c r="P502" s="247"/>
      <c r="Q502" s="247"/>
      <c r="R502" s="247"/>
      <c r="S502" s="247"/>
      <c r="T502" s="24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9" t="s">
        <v>162</v>
      </c>
      <c r="AU502" s="249" t="s">
        <v>88</v>
      </c>
      <c r="AV502" s="13" t="s">
        <v>88</v>
      </c>
      <c r="AW502" s="13" t="s">
        <v>33</v>
      </c>
      <c r="AX502" s="13" t="s">
        <v>78</v>
      </c>
      <c r="AY502" s="249" t="s">
        <v>153</v>
      </c>
    </row>
    <row r="503" s="13" customFormat="1">
      <c r="A503" s="13"/>
      <c r="B503" s="238"/>
      <c r="C503" s="239"/>
      <c r="D503" s="240" t="s">
        <v>162</v>
      </c>
      <c r="E503" s="241" t="s">
        <v>1</v>
      </c>
      <c r="F503" s="242" t="s">
        <v>1715</v>
      </c>
      <c r="G503" s="239"/>
      <c r="H503" s="243">
        <v>0.085999999999999993</v>
      </c>
      <c r="I503" s="244"/>
      <c r="J503" s="239"/>
      <c r="K503" s="239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162</v>
      </c>
      <c r="AU503" s="249" t="s">
        <v>88</v>
      </c>
      <c r="AV503" s="13" t="s">
        <v>88</v>
      </c>
      <c r="AW503" s="13" t="s">
        <v>33</v>
      </c>
      <c r="AX503" s="13" t="s">
        <v>78</v>
      </c>
      <c r="AY503" s="249" t="s">
        <v>153</v>
      </c>
    </row>
    <row r="504" s="2" customFormat="1" ht="24.15" customHeight="1">
      <c r="A504" s="37"/>
      <c r="B504" s="38"/>
      <c r="C504" s="225" t="s">
        <v>927</v>
      </c>
      <c r="D504" s="225" t="s">
        <v>155</v>
      </c>
      <c r="E504" s="226" t="s">
        <v>933</v>
      </c>
      <c r="F504" s="227" t="s">
        <v>934</v>
      </c>
      <c r="G504" s="228" t="s">
        <v>158</v>
      </c>
      <c r="H504" s="229">
        <v>15.151999999999999</v>
      </c>
      <c r="I504" s="230"/>
      <c r="J504" s="231">
        <f>ROUND(I504*H504,0)</f>
        <v>0</v>
      </c>
      <c r="K504" s="227" t="s">
        <v>159</v>
      </c>
      <c r="L504" s="43"/>
      <c r="M504" s="232" t="s">
        <v>1</v>
      </c>
      <c r="N504" s="233" t="s">
        <v>44</v>
      </c>
      <c r="O504" s="90"/>
      <c r="P504" s="234">
        <f>O504*H504</f>
        <v>0</v>
      </c>
      <c r="Q504" s="234">
        <v>0.00018000000000000001</v>
      </c>
      <c r="R504" s="234">
        <f>Q504*H504</f>
        <v>0.0027273599999999999</v>
      </c>
      <c r="S504" s="234">
        <v>0</v>
      </c>
      <c r="T504" s="235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6" t="s">
        <v>231</v>
      </c>
      <c r="AT504" s="236" t="s">
        <v>155</v>
      </c>
      <c r="AU504" s="236" t="s">
        <v>88</v>
      </c>
      <c r="AY504" s="16" t="s">
        <v>153</v>
      </c>
      <c r="BE504" s="237">
        <f>IF(N504="základní",J504,0)</f>
        <v>0</v>
      </c>
      <c r="BF504" s="237">
        <f>IF(N504="snížená",J504,0)</f>
        <v>0</v>
      </c>
      <c r="BG504" s="237">
        <f>IF(N504="zákl. přenesená",J504,0)</f>
        <v>0</v>
      </c>
      <c r="BH504" s="237">
        <f>IF(N504="sníž. přenesená",J504,0)</f>
        <v>0</v>
      </c>
      <c r="BI504" s="237">
        <f>IF(N504="nulová",J504,0)</f>
        <v>0</v>
      </c>
      <c r="BJ504" s="16" t="s">
        <v>88</v>
      </c>
      <c r="BK504" s="237">
        <f>ROUND(I504*H504,0)</f>
        <v>0</v>
      </c>
      <c r="BL504" s="16" t="s">
        <v>231</v>
      </c>
      <c r="BM504" s="236" t="s">
        <v>2113</v>
      </c>
    </row>
    <row r="505" s="13" customFormat="1">
      <c r="A505" s="13"/>
      <c r="B505" s="238"/>
      <c r="C505" s="239"/>
      <c r="D505" s="240" t="s">
        <v>162</v>
      </c>
      <c r="E505" s="241" t="s">
        <v>1</v>
      </c>
      <c r="F505" s="242" t="s">
        <v>1717</v>
      </c>
      <c r="G505" s="239"/>
      <c r="H505" s="243">
        <v>15.151999999999999</v>
      </c>
      <c r="I505" s="244"/>
      <c r="J505" s="239"/>
      <c r="K505" s="239"/>
      <c r="L505" s="245"/>
      <c r="M505" s="246"/>
      <c r="N505" s="247"/>
      <c r="O505" s="247"/>
      <c r="P505" s="247"/>
      <c r="Q505" s="247"/>
      <c r="R505" s="247"/>
      <c r="S505" s="247"/>
      <c r="T505" s="24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9" t="s">
        <v>162</v>
      </c>
      <c r="AU505" s="249" t="s">
        <v>88</v>
      </c>
      <c r="AV505" s="13" t="s">
        <v>88</v>
      </c>
      <c r="AW505" s="13" t="s">
        <v>33</v>
      </c>
      <c r="AX505" s="13" t="s">
        <v>78</v>
      </c>
      <c r="AY505" s="249" t="s">
        <v>153</v>
      </c>
    </row>
    <row r="506" s="2" customFormat="1" ht="24.15" customHeight="1">
      <c r="A506" s="37"/>
      <c r="B506" s="38"/>
      <c r="C506" s="225" t="s">
        <v>932</v>
      </c>
      <c r="D506" s="225" t="s">
        <v>155</v>
      </c>
      <c r="E506" s="226" t="s">
        <v>1718</v>
      </c>
      <c r="F506" s="227" t="s">
        <v>1719</v>
      </c>
      <c r="G506" s="228" t="s">
        <v>183</v>
      </c>
      <c r="H506" s="229">
        <v>1.357</v>
      </c>
      <c r="I506" s="230"/>
      <c r="J506" s="231">
        <f>ROUND(I506*H506,0)</f>
        <v>0</v>
      </c>
      <c r="K506" s="227" t="s">
        <v>159</v>
      </c>
      <c r="L506" s="43"/>
      <c r="M506" s="232" t="s">
        <v>1</v>
      </c>
      <c r="N506" s="233" t="s">
        <v>44</v>
      </c>
      <c r="O506" s="90"/>
      <c r="P506" s="234">
        <f>O506*H506</f>
        <v>0</v>
      </c>
      <c r="Q506" s="234">
        <v>0</v>
      </c>
      <c r="R506" s="234">
        <f>Q506*H506</f>
        <v>0</v>
      </c>
      <c r="S506" s="234">
        <v>0</v>
      </c>
      <c r="T506" s="235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6" t="s">
        <v>231</v>
      </c>
      <c r="AT506" s="236" t="s">
        <v>155</v>
      </c>
      <c r="AU506" s="236" t="s">
        <v>88</v>
      </c>
      <c r="AY506" s="16" t="s">
        <v>153</v>
      </c>
      <c r="BE506" s="237">
        <f>IF(N506="základní",J506,0)</f>
        <v>0</v>
      </c>
      <c r="BF506" s="237">
        <f>IF(N506="snížená",J506,0)</f>
        <v>0</v>
      </c>
      <c r="BG506" s="237">
        <f>IF(N506="zákl. přenesená",J506,0)</f>
        <v>0</v>
      </c>
      <c r="BH506" s="237">
        <f>IF(N506="sníž. přenesená",J506,0)</f>
        <v>0</v>
      </c>
      <c r="BI506" s="237">
        <f>IF(N506="nulová",J506,0)</f>
        <v>0</v>
      </c>
      <c r="BJ506" s="16" t="s">
        <v>88</v>
      </c>
      <c r="BK506" s="237">
        <f>ROUND(I506*H506,0)</f>
        <v>0</v>
      </c>
      <c r="BL506" s="16" t="s">
        <v>231</v>
      </c>
      <c r="BM506" s="236" t="s">
        <v>2114</v>
      </c>
    </row>
    <row r="507" s="12" customFormat="1" ht="22.8" customHeight="1">
      <c r="A507" s="12"/>
      <c r="B507" s="209"/>
      <c r="C507" s="210"/>
      <c r="D507" s="211" t="s">
        <v>77</v>
      </c>
      <c r="E507" s="223" t="s">
        <v>941</v>
      </c>
      <c r="F507" s="223" t="s">
        <v>942</v>
      </c>
      <c r="G507" s="210"/>
      <c r="H507" s="210"/>
      <c r="I507" s="213"/>
      <c r="J507" s="224">
        <f>BK507</f>
        <v>0</v>
      </c>
      <c r="K507" s="210"/>
      <c r="L507" s="215"/>
      <c r="M507" s="216"/>
      <c r="N507" s="217"/>
      <c r="O507" s="217"/>
      <c r="P507" s="218">
        <f>SUM(P508:P560)</f>
        <v>0</v>
      </c>
      <c r="Q507" s="217"/>
      <c r="R507" s="218">
        <f>SUM(R508:R560)</f>
        <v>0.59384140000000007</v>
      </c>
      <c r="S507" s="217"/>
      <c r="T507" s="219">
        <f>SUM(T508:T560)</f>
        <v>0.92737020000000003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20" t="s">
        <v>88</v>
      </c>
      <c r="AT507" s="221" t="s">
        <v>77</v>
      </c>
      <c r="AU507" s="221" t="s">
        <v>8</v>
      </c>
      <c r="AY507" s="220" t="s">
        <v>153</v>
      </c>
      <c r="BK507" s="222">
        <f>SUM(BK508:BK560)</f>
        <v>0</v>
      </c>
    </row>
    <row r="508" s="2" customFormat="1" ht="16.5" customHeight="1">
      <c r="A508" s="37"/>
      <c r="B508" s="38"/>
      <c r="C508" s="225" t="s">
        <v>937</v>
      </c>
      <c r="D508" s="225" t="s">
        <v>155</v>
      </c>
      <c r="E508" s="226" t="s">
        <v>944</v>
      </c>
      <c r="F508" s="227" t="s">
        <v>945</v>
      </c>
      <c r="G508" s="228" t="s">
        <v>158</v>
      </c>
      <c r="H508" s="229">
        <v>9.7599999999999998</v>
      </c>
      <c r="I508" s="230"/>
      <c r="J508" s="231">
        <f>ROUND(I508*H508,0)</f>
        <v>0</v>
      </c>
      <c r="K508" s="227" t="s">
        <v>159</v>
      </c>
      <c r="L508" s="43"/>
      <c r="M508" s="232" t="s">
        <v>1</v>
      </c>
      <c r="N508" s="233" t="s">
        <v>44</v>
      </c>
      <c r="O508" s="90"/>
      <c r="P508" s="234">
        <f>O508*H508</f>
        <v>0</v>
      </c>
      <c r="Q508" s="234">
        <v>0</v>
      </c>
      <c r="R508" s="234">
        <f>Q508*H508</f>
        <v>0</v>
      </c>
      <c r="S508" s="234">
        <v>0.00594</v>
      </c>
      <c r="T508" s="235">
        <f>S508*H508</f>
        <v>0.057974399999999995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6" t="s">
        <v>231</v>
      </c>
      <c r="AT508" s="236" t="s">
        <v>155</v>
      </c>
      <c r="AU508" s="236" t="s">
        <v>88</v>
      </c>
      <c r="AY508" s="16" t="s">
        <v>153</v>
      </c>
      <c r="BE508" s="237">
        <f>IF(N508="základní",J508,0)</f>
        <v>0</v>
      </c>
      <c r="BF508" s="237">
        <f>IF(N508="snížená",J508,0)</f>
        <v>0</v>
      </c>
      <c r="BG508" s="237">
        <f>IF(N508="zákl. přenesená",J508,0)</f>
        <v>0</v>
      </c>
      <c r="BH508" s="237">
        <f>IF(N508="sníž. přenesená",J508,0)</f>
        <v>0</v>
      </c>
      <c r="BI508" s="237">
        <f>IF(N508="nulová",J508,0)</f>
        <v>0</v>
      </c>
      <c r="BJ508" s="16" t="s">
        <v>88</v>
      </c>
      <c r="BK508" s="237">
        <f>ROUND(I508*H508,0)</f>
        <v>0</v>
      </c>
      <c r="BL508" s="16" t="s">
        <v>231</v>
      </c>
      <c r="BM508" s="236" t="s">
        <v>2115</v>
      </c>
    </row>
    <row r="509" s="13" customFormat="1">
      <c r="A509" s="13"/>
      <c r="B509" s="238"/>
      <c r="C509" s="239"/>
      <c r="D509" s="240" t="s">
        <v>162</v>
      </c>
      <c r="E509" s="241" t="s">
        <v>1</v>
      </c>
      <c r="F509" s="242" t="s">
        <v>1722</v>
      </c>
      <c r="G509" s="239"/>
      <c r="H509" s="243">
        <v>8.8000000000000007</v>
      </c>
      <c r="I509" s="244"/>
      <c r="J509" s="239"/>
      <c r="K509" s="239"/>
      <c r="L509" s="245"/>
      <c r="M509" s="246"/>
      <c r="N509" s="247"/>
      <c r="O509" s="247"/>
      <c r="P509" s="247"/>
      <c r="Q509" s="247"/>
      <c r="R509" s="247"/>
      <c r="S509" s="247"/>
      <c r="T509" s="24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9" t="s">
        <v>162</v>
      </c>
      <c r="AU509" s="249" t="s">
        <v>88</v>
      </c>
      <c r="AV509" s="13" t="s">
        <v>88</v>
      </c>
      <c r="AW509" s="13" t="s">
        <v>33</v>
      </c>
      <c r="AX509" s="13" t="s">
        <v>78</v>
      </c>
      <c r="AY509" s="249" t="s">
        <v>153</v>
      </c>
    </row>
    <row r="510" s="13" customFormat="1">
      <c r="A510" s="13"/>
      <c r="B510" s="238"/>
      <c r="C510" s="239"/>
      <c r="D510" s="240" t="s">
        <v>162</v>
      </c>
      <c r="E510" s="241" t="s">
        <v>1</v>
      </c>
      <c r="F510" s="242" t="s">
        <v>2116</v>
      </c>
      <c r="G510" s="239"/>
      <c r="H510" s="243">
        <v>0.95999999999999996</v>
      </c>
      <c r="I510" s="244"/>
      <c r="J510" s="239"/>
      <c r="K510" s="239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162</v>
      </c>
      <c r="AU510" s="249" t="s">
        <v>88</v>
      </c>
      <c r="AV510" s="13" t="s">
        <v>88</v>
      </c>
      <c r="AW510" s="13" t="s">
        <v>33</v>
      </c>
      <c r="AX510" s="13" t="s">
        <v>78</v>
      </c>
      <c r="AY510" s="249" t="s">
        <v>153</v>
      </c>
    </row>
    <row r="511" s="2" customFormat="1" ht="24.15" customHeight="1">
      <c r="A511" s="37"/>
      <c r="B511" s="38"/>
      <c r="C511" s="225" t="s">
        <v>943</v>
      </c>
      <c r="D511" s="225" t="s">
        <v>155</v>
      </c>
      <c r="E511" s="226" t="s">
        <v>949</v>
      </c>
      <c r="F511" s="227" t="s">
        <v>950</v>
      </c>
      <c r="G511" s="228" t="s">
        <v>352</v>
      </c>
      <c r="H511" s="229">
        <v>126.16</v>
      </c>
      <c r="I511" s="230"/>
      <c r="J511" s="231">
        <f>ROUND(I511*H511,0)</f>
        <v>0</v>
      </c>
      <c r="K511" s="227" t="s">
        <v>159</v>
      </c>
      <c r="L511" s="43"/>
      <c r="M511" s="232" t="s">
        <v>1</v>
      </c>
      <c r="N511" s="233" t="s">
        <v>44</v>
      </c>
      <c r="O511" s="90"/>
      <c r="P511" s="234">
        <f>O511*H511</f>
        <v>0</v>
      </c>
      <c r="Q511" s="234">
        <v>0</v>
      </c>
      <c r="R511" s="234">
        <f>Q511*H511</f>
        <v>0</v>
      </c>
      <c r="S511" s="234">
        <v>0.0017700000000000001</v>
      </c>
      <c r="T511" s="235">
        <f>S511*H511</f>
        <v>0.22330320000000001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36" t="s">
        <v>231</v>
      </c>
      <c r="AT511" s="236" t="s">
        <v>155</v>
      </c>
      <c r="AU511" s="236" t="s">
        <v>88</v>
      </c>
      <c r="AY511" s="16" t="s">
        <v>153</v>
      </c>
      <c r="BE511" s="237">
        <f>IF(N511="základní",J511,0)</f>
        <v>0</v>
      </c>
      <c r="BF511" s="237">
        <f>IF(N511="snížená",J511,0)</f>
        <v>0</v>
      </c>
      <c r="BG511" s="237">
        <f>IF(N511="zákl. přenesená",J511,0)</f>
        <v>0</v>
      </c>
      <c r="BH511" s="237">
        <f>IF(N511="sníž. přenesená",J511,0)</f>
        <v>0</v>
      </c>
      <c r="BI511" s="237">
        <f>IF(N511="nulová",J511,0)</f>
        <v>0</v>
      </c>
      <c r="BJ511" s="16" t="s">
        <v>88</v>
      </c>
      <c r="BK511" s="237">
        <f>ROUND(I511*H511,0)</f>
        <v>0</v>
      </c>
      <c r="BL511" s="16" t="s">
        <v>231</v>
      </c>
      <c r="BM511" s="236" t="s">
        <v>2117</v>
      </c>
    </row>
    <row r="512" s="13" customFormat="1">
      <c r="A512" s="13"/>
      <c r="B512" s="238"/>
      <c r="C512" s="239"/>
      <c r="D512" s="240" t="s">
        <v>162</v>
      </c>
      <c r="E512" s="241" t="s">
        <v>1</v>
      </c>
      <c r="F512" s="242" t="s">
        <v>2118</v>
      </c>
      <c r="G512" s="239"/>
      <c r="H512" s="243">
        <v>118.56</v>
      </c>
      <c r="I512" s="244"/>
      <c r="J512" s="239"/>
      <c r="K512" s="239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162</v>
      </c>
      <c r="AU512" s="249" t="s">
        <v>88</v>
      </c>
      <c r="AV512" s="13" t="s">
        <v>88</v>
      </c>
      <c r="AW512" s="13" t="s">
        <v>33</v>
      </c>
      <c r="AX512" s="13" t="s">
        <v>78</v>
      </c>
      <c r="AY512" s="249" t="s">
        <v>153</v>
      </c>
    </row>
    <row r="513" s="13" customFormat="1">
      <c r="A513" s="13"/>
      <c r="B513" s="238"/>
      <c r="C513" s="239"/>
      <c r="D513" s="240" t="s">
        <v>162</v>
      </c>
      <c r="E513" s="241" t="s">
        <v>1</v>
      </c>
      <c r="F513" s="242" t="s">
        <v>953</v>
      </c>
      <c r="G513" s="239"/>
      <c r="H513" s="243">
        <v>7.5999999999999996</v>
      </c>
      <c r="I513" s="244"/>
      <c r="J513" s="239"/>
      <c r="K513" s="239"/>
      <c r="L513" s="245"/>
      <c r="M513" s="246"/>
      <c r="N513" s="247"/>
      <c r="O513" s="247"/>
      <c r="P513" s="247"/>
      <c r="Q513" s="247"/>
      <c r="R513" s="247"/>
      <c r="S513" s="247"/>
      <c r="T513" s="24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9" t="s">
        <v>162</v>
      </c>
      <c r="AU513" s="249" t="s">
        <v>88</v>
      </c>
      <c r="AV513" s="13" t="s">
        <v>88</v>
      </c>
      <c r="AW513" s="13" t="s">
        <v>33</v>
      </c>
      <c r="AX513" s="13" t="s">
        <v>78</v>
      </c>
      <c r="AY513" s="249" t="s">
        <v>153</v>
      </c>
    </row>
    <row r="514" s="2" customFormat="1" ht="24.15" customHeight="1">
      <c r="A514" s="37"/>
      <c r="B514" s="38"/>
      <c r="C514" s="225" t="s">
        <v>948</v>
      </c>
      <c r="D514" s="225" t="s">
        <v>155</v>
      </c>
      <c r="E514" s="226" t="s">
        <v>955</v>
      </c>
      <c r="F514" s="227" t="s">
        <v>956</v>
      </c>
      <c r="G514" s="228" t="s">
        <v>352</v>
      </c>
      <c r="H514" s="229">
        <v>105.64</v>
      </c>
      <c r="I514" s="230"/>
      <c r="J514" s="231">
        <f>ROUND(I514*H514,0)</f>
        <v>0</v>
      </c>
      <c r="K514" s="227" t="s">
        <v>159</v>
      </c>
      <c r="L514" s="43"/>
      <c r="M514" s="232" t="s">
        <v>1</v>
      </c>
      <c r="N514" s="233" t="s">
        <v>44</v>
      </c>
      <c r="O514" s="90"/>
      <c r="P514" s="234">
        <f>O514*H514</f>
        <v>0</v>
      </c>
      <c r="Q514" s="234">
        <v>0</v>
      </c>
      <c r="R514" s="234">
        <f>Q514*H514</f>
        <v>0</v>
      </c>
      <c r="S514" s="234">
        <v>0.00191</v>
      </c>
      <c r="T514" s="235">
        <f>S514*H514</f>
        <v>0.20177239999999999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6" t="s">
        <v>231</v>
      </c>
      <c r="AT514" s="236" t="s">
        <v>155</v>
      </c>
      <c r="AU514" s="236" t="s">
        <v>88</v>
      </c>
      <c r="AY514" s="16" t="s">
        <v>153</v>
      </c>
      <c r="BE514" s="237">
        <f>IF(N514="základní",J514,0)</f>
        <v>0</v>
      </c>
      <c r="BF514" s="237">
        <f>IF(N514="snížená",J514,0)</f>
        <v>0</v>
      </c>
      <c r="BG514" s="237">
        <f>IF(N514="zákl. přenesená",J514,0)</f>
        <v>0</v>
      </c>
      <c r="BH514" s="237">
        <f>IF(N514="sníž. přenesená",J514,0)</f>
        <v>0</v>
      </c>
      <c r="BI514" s="237">
        <f>IF(N514="nulová",J514,0)</f>
        <v>0</v>
      </c>
      <c r="BJ514" s="16" t="s">
        <v>88</v>
      </c>
      <c r="BK514" s="237">
        <f>ROUND(I514*H514,0)</f>
        <v>0</v>
      </c>
      <c r="BL514" s="16" t="s">
        <v>231</v>
      </c>
      <c r="BM514" s="236" t="s">
        <v>2119</v>
      </c>
    </row>
    <row r="515" s="13" customFormat="1">
      <c r="A515" s="13"/>
      <c r="B515" s="238"/>
      <c r="C515" s="239"/>
      <c r="D515" s="240" t="s">
        <v>162</v>
      </c>
      <c r="E515" s="241" t="s">
        <v>1</v>
      </c>
      <c r="F515" s="242" t="s">
        <v>2087</v>
      </c>
      <c r="G515" s="239"/>
      <c r="H515" s="243">
        <v>105.64</v>
      </c>
      <c r="I515" s="244"/>
      <c r="J515" s="239"/>
      <c r="K515" s="239"/>
      <c r="L515" s="245"/>
      <c r="M515" s="246"/>
      <c r="N515" s="247"/>
      <c r="O515" s="247"/>
      <c r="P515" s="247"/>
      <c r="Q515" s="247"/>
      <c r="R515" s="247"/>
      <c r="S515" s="247"/>
      <c r="T515" s="24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9" t="s">
        <v>162</v>
      </c>
      <c r="AU515" s="249" t="s">
        <v>88</v>
      </c>
      <c r="AV515" s="13" t="s">
        <v>88</v>
      </c>
      <c r="AW515" s="13" t="s">
        <v>33</v>
      </c>
      <c r="AX515" s="13" t="s">
        <v>78</v>
      </c>
      <c r="AY515" s="249" t="s">
        <v>153</v>
      </c>
    </row>
    <row r="516" s="2" customFormat="1" ht="16.5" customHeight="1">
      <c r="A516" s="37"/>
      <c r="B516" s="38"/>
      <c r="C516" s="225" t="s">
        <v>954</v>
      </c>
      <c r="D516" s="225" t="s">
        <v>155</v>
      </c>
      <c r="E516" s="226" t="s">
        <v>959</v>
      </c>
      <c r="F516" s="227" t="s">
        <v>960</v>
      </c>
      <c r="G516" s="228" t="s">
        <v>352</v>
      </c>
      <c r="H516" s="229">
        <v>266.06</v>
      </c>
      <c r="I516" s="230"/>
      <c r="J516" s="231">
        <f>ROUND(I516*H516,0)</f>
        <v>0</v>
      </c>
      <c r="K516" s="227" t="s">
        <v>159</v>
      </c>
      <c r="L516" s="43"/>
      <c r="M516" s="232" t="s">
        <v>1</v>
      </c>
      <c r="N516" s="233" t="s">
        <v>44</v>
      </c>
      <c r="O516" s="90"/>
      <c r="P516" s="234">
        <f>O516*H516</f>
        <v>0</v>
      </c>
      <c r="Q516" s="234">
        <v>0</v>
      </c>
      <c r="R516" s="234">
        <f>Q516*H516</f>
        <v>0</v>
      </c>
      <c r="S516" s="234">
        <v>0.00167</v>
      </c>
      <c r="T516" s="235">
        <f>S516*H516</f>
        <v>0.4443202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36" t="s">
        <v>231</v>
      </c>
      <c r="AT516" s="236" t="s">
        <v>155</v>
      </c>
      <c r="AU516" s="236" t="s">
        <v>88</v>
      </c>
      <c r="AY516" s="16" t="s">
        <v>153</v>
      </c>
      <c r="BE516" s="237">
        <f>IF(N516="základní",J516,0)</f>
        <v>0</v>
      </c>
      <c r="BF516" s="237">
        <f>IF(N516="snížená",J516,0)</f>
        <v>0</v>
      </c>
      <c r="BG516" s="237">
        <f>IF(N516="zákl. přenesená",J516,0)</f>
        <v>0</v>
      </c>
      <c r="BH516" s="237">
        <f>IF(N516="sníž. přenesená",J516,0)</f>
        <v>0</v>
      </c>
      <c r="BI516" s="237">
        <f>IF(N516="nulová",J516,0)</f>
        <v>0</v>
      </c>
      <c r="BJ516" s="16" t="s">
        <v>88</v>
      </c>
      <c r="BK516" s="237">
        <f>ROUND(I516*H516,0)</f>
        <v>0</v>
      </c>
      <c r="BL516" s="16" t="s">
        <v>231</v>
      </c>
      <c r="BM516" s="236" t="s">
        <v>2120</v>
      </c>
    </row>
    <row r="517" s="13" customFormat="1">
      <c r="A517" s="13"/>
      <c r="B517" s="238"/>
      <c r="C517" s="239"/>
      <c r="D517" s="240" t="s">
        <v>162</v>
      </c>
      <c r="E517" s="241" t="s">
        <v>1</v>
      </c>
      <c r="F517" s="242" t="s">
        <v>1729</v>
      </c>
      <c r="G517" s="239"/>
      <c r="H517" s="243">
        <v>154.80000000000001</v>
      </c>
      <c r="I517" s="244"/>
      <c r="J517" s="239"/>
      <c r="K517" s="239"/>
      <c r="L517" s="245"/>
      <c r="M517" s="246"/>
      <c r="N517" s="247"/>
      <c r="O517" s="247"/>
      <c r="P517" s="247"/>
      <c r="Q517" s="247"/>
      <c r="R517" s="247"/>
      <c r="S517" s="247"/>
      <c r="T517" s="24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9" t="s">
        <v>162</v>
      </c>
      <c r="AU517" s="249" t="s">
        <v>88</v>
      </c>
      <c r="AV517" s="13" t="s">
        <v>88</v>
      </c>
      <c r="AW517" s="13" t="s">
        <v>33</v>
      </c>
      <c r="AX517" s="13" t="s">
        <v>78</v>
      </c>
      <c r="AY517" s="249" t="s">
        <v>153</v>
      </c>
    </row>
    <row r="518" s="13" customFormat="1">
      <c r="A518" s="13"/>
      <c r="B518" s="238"/>
      <c r="C518" s="239"/>
      <c r="D518" s="240" t="s">
        <v>162</v>
      </c>
      <c r="E518" s="241" t="s">
        <v>1</v>
      </c>
      <c r="F518" s="242" t="s">
        <v>1730</v>
      </c>
      <c r="G518" s="239"/>
      <c r="H518" s="243">
        <v>37.200000000000003</v>
      </c>
      <c r="I518" s="244"/>
      <c r="J518" s="239"/>
      <c r="K518" s="239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162</v>
      </c>
      <c r="AU518" s="249" t="s">
        <v>88</v>
      </c>
      <c r="AV518" s="13" t="s">
        <v>88</v>
      </c>
      <c r="AW518" s="13" t="s">
        <v>33</v>
      </c>
      <c r="AX518" s="13" t="s">
        <v>78</v>
      </c>
      <c r="AY518" s="249" t="s">
        <v>153</v>
      </c>
    </row>
    <row r="519" s="13" customFormat="1">
      <c r="A519" s="13"/>
      <c r="B519" s="238"/>
      <c r="C519" s="239"/>
      <c r="D519" s="240" t="s">
        <v>162</v>
      </c>
      <c r="E519" s="241" t="s">
        <v>1</v>
      </c>
      <c r="F519" s="242" t="s">
        <v>1731</v>
      </c>
      <c r="G519" s="239"/>
      <c r="H519" s="243">
        <v>24.359999999999999</v>
      </c>
      <c r="I519" s="244"/>
      <c r="J519" s="239"/>
      <c r="K519" s="239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162</v>
      </c>
      <c r="AU519" s="249" t="s">
        <v>88</v>
      </c>
      <c r="AV519" s="13" t="s">
        <v>88</v>
      </c>
      <c r="AW519" s="13" t="s">
        <v>33</v>
      </c>
      <c r="AX519" s="13" t="s">
        <v>78</v>
      </c>
      <c r="AY519" s="249" t="s">
        <v>153</v>
      </c>
    </row>
    <row r="520" s="13" customFormat="1">
      <c r="A520" s="13"/>
      <c r="B520" s="238"/>
      <c r="C520" s="239"/>
      <c r="D520" s="240" t="s">
        <v>162</v>
      </c>
      <c r="E520" s="241" t="s">
        <v>1</v>
      </c>
      <c r="F520" s="242" t="s">
        <v>1732</v>
      </c>
      <c r="G520" s="239"/>
      <c r="H520" s="243">
        <v>28.199999999999999</v>
      </c>
      <c r="I520" s="244"/>
      <c r="J520" s="239"/>
      <c r="K520" s="239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162</v>
      </c>
      <c r="AU520" s="249" t="s">
        <v>88</v>
      </c>
      <c r="AV520" s="13" t="s">
        <v>88</v>
      </c>
      <c r="AW520" s="13" t="s">
        <v>33</v>
      </c>
      <c r="AX520" s="13" t="s">
        <v>78</v>
      </c>
      <c r="AY520" s="249" t="s">
        <v>153</v>
      </c>
    </row>
    <row r="521" s="13" customFormat="1">
      <c r="A521" s="13"/>
      <c r="B521" s="238"/>
      <c r="C521" s="239"/>
      <c r="D521" s="240" t="s">
        <v>162</v>
      </c>
      <c r="E521" s="241" t="s">
        <v>1</v>
      </c>
      <c r="F521" s="242" t="s">
        <v>1733</v>
      </c>
      <c r="G521" s="239"/>
      <c r="H521" s="243">
        <v>21.5</v>
      </c>
      <c r="I521" s="244"/>
      <c r="J521" s="239"/>
      <c r="K521" s="239"/>
      <c r="L521" s="245"/>
      <c r="M521" s="246"/>
      <c r="N521" s="247"/>
      <c r="O521" s="247"/>
      <c r="P521" s="247"/>
      <c r="Q521" s="247"/>
      <c r="R521" s="247"/>
      <c r="S521" s="247"/>
      <c r="T521" s="24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9" t="s">
        <v>162</v>
      </c>
      <c r="AU521" s="249" t="s">
        <v>88</v>
      </c>
      <c r="AV521" s="13" t="s">
        <v>88</v>
      </c>
      <c r="AW521" s="13" t="s">
        <v>33</v>
      </c>
      <c r="AX521" s="13" t="s">
        <v>78</v>
      </c>
      <c r="AY521" s="249" t="s">
        <v>153</v>
      </c>
    </row>
    <row r="522" s="2" customFormat="1" ht="21.75" customHeight="1">
      <c r="A522" s="37"/>
      <c r="B522" s="38"/>
      <c r="C522" s="225" t="s">
        <v>958</v>
      </c>
      <c r="D522" s="225" t="s">
        <v>155</v>
      </c>
      <c r="E522" s="226" t="s">
        <v>966</v>
      </c>
      <c r="F522" s="227" t="s">
        <v>967</v>
      </c>
      <c r="G522" s="228" t="s">
        <v>352</v>
      </c>
      <c r="H522" s="229">
        <v>118.56</v>
      </c>
      <c r="I522" s="230"/>
      <c r="J522" s="231">
        <f>ROUND(I522*H522,0)</f>
        <v>0</v>
      </c>
      <c r="K522" s="227" t="s">
        <v>159</v>
      </c>
      <c r="L522" s="43"/>
      <c r="M522" s="232" t="s">
        <v>1</v>
      </c>
      <c r="N522" s="233" t="s">
        <v>44</v>
      </c>
      <c r="O522" s="90"/>
      <c r="P522" s="234">
        <f>O522*H522</f>
        <v>0</v>
      </c>
      <c r="Q522" s="234">
        <v>0.00182</v>
      </c>
      <c r="R522" s="234">
        <f>Q522*H522</f>
        <v>0.2157792</v>
      </c>
      <c r="S522" s="234">
        <v>0</v>
      </c>
      <c r="T522" s="235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36" t="s">
        <v>231</v>
      </c>
      <c r="AT522" s="236" t="s">
        <v>155</v>
      </c>
      <c r="AU522" s="236" t="s">
        <v>88</v>
      </c>
      <c r="AY522" s="16" t="s">
        <v>153</v>
      </c>
      <c r="BE522" s="237">
        <f>IF(N522="základní",J522,0)</f>
        <v>0</v>
      </c>
      <c r="BF522" s="237">
        <f>IF(N522="snížená",J522,0)</f>
        <v>0</v>
      </c>
      <c r="BG522" s="237">
        <f>IF(N522="zákl. přenesená",J522,0)</f>
        <v>0</v>
      </c>
      <c r="BH522" s="237">
        <f>IF(N522="sníž. přenesená",J522,0)</f>
        <v>0</v>
      </c>
      <c r="BI522" s="237">
        <f>IF(N522="nulová",J522,0)</f>
        <v>0</v>
      </c>
      <c r="BJ522" s="16" t="s">
        <v>88</v>
      </c>
      <c r="BK522" s="237">
        <f>ROUND(I522*H522,0)</f>
        <v>0</v>
      </c>
      <c r="BL522" s="16" t="s">
        <v>231</v>
      </c>
      <c r="BM522" s="236" t="s">
        <v>2121</v>
      </c>
    </row>
    <row r="523" s="13" customFormat="1">
      <c r="A523" s="13"/>
      <c r="B523" s="238"/>
      <c r="C523" s="239"/>
      <c r="D523" s="240" t="s">
        <v>162</v>
      </c>
      <c r="E523" s="241" t="s">
        <v>1</v>
      </c>
      <c r="F523" s="242" t="s">
        <v>2118</v>
      </c>
      <c r="G523" s="239"/>
      <c r="H523" s="243">
        <v>118.56</v>
      </c>
      <c r="I523" s="244"/>
      <c r="J523" s="239"/>
      <c r="K523" s="239"/>
      <c r="L523" s="245"/>
      <c r="M523" s="246"/>
      <c r="N523" s="247"/>
      <c r="O523" s="247"/>
      <c r="P523" s="247"/>
      <c r="Q523" s="247"/>
      <c r="R523" s="247"/>
      <c r="S523" s="247"/>
      <c r="T523" s="24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9" t="s">
        <v>162</v>
      </c>
      <c r="AU523" s="249" t="s">
        <v>88</v>
      </c>
      <c r="AV523" s="13" t="s">
        <v>88</v>
      </c>
      <c r="AW523" s="13" t="s">
        <v>33</v>
      </c>
      <c r="AX523" s="13" t="s">
        <v>78</v>
      </c>
      <c r="AY523" s="249" t="s">
        <v>153</v>
      </c>
    </row>
    <row r="524" s="2" customFormat="1" ht="33" customHeight="1">
      <c r="A524" s="37"/>
      <c r="B524" s="38"/>
      <c r="C524" s="225" t="s">
        <v>965</v>
      </c>
      <c r="D524" s="225" t="s">
        <v>155</v>
      </c>
      <c r="E524" s="226" t="s">
        <v>970</v>
      </c>
      <c r="F524" s="227" t="s">
        <v>971</v>
      </c>
      <c r="G524" s="228" t="s">
        <v>158</v>
      </c>
      <c r="H524" s="229">
        <v>8.8000000000000007</v>
      </c>
      <c r="I524" s="230"/>
      <c r="J524" s="231">
        <f>ROUND(I524*H524,0)</f>
        <v>0</v>
      </c>
      <c r="K524" s="227" t="s">
        <v>159</v>
      </c>
      <c r="L524" s="43"/>
      <c r="M524" s="232" t="s">
        <v>1</v>
      </c>
      <c r="N524" s="233" t="s">
        <v>44</v>
      </c>
      <c r="O524" s="90"/>
      <c r="P524" s="234">
        <f>O524*H524</f>
        <v>0</v>
      </c>
      <c r="Q524" s="234">
        <v>0.0066100000000000004</v>
      </c>
      <c r="R524" s="234">
        <f>Q524*H524</f>
        <v>0.058168000000000011</v>
      </c>
      <c r="S524" s="234">
        <v>0</v>
      </c>
      <c r="T524" s="235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36" t="s">
        <v>231</v>
      </c>
      <c r="AT524" s="236" t="s">
        <v>155</v>
      </c>
      <c r="AU524" s="236" t="s">
        <v>88</v>
      </c>
      <c r="AY524" s="16" t="s">
        <v>153</v>
      </c>
      <c r="BE524" s="237">
        <f>IF(N524="základní",J524,0)</f>
        <v>0</v>
      </c>
      <c r="BF524" s="237">
        <f>IF(N524="snížená",J524,0)</f>
        <v>0</v>
      </c>
      <c r="BG524" s="237">
        <f>IF(N524="zákl. přenesená",J524,0)</f>
        <v>0</v>
      </c>
      <c r="BH524" s="237">
        <f>IF(N524="sníž. přenesená",J524,0)</f>
        <v>0</v>
      </c>
      <c r="BI524" s="237">
        <f>IF(N524="nulová",J524,0)</f>
        <v>0</v>
      </c>
      <c r="BJ524" s="16" t="s">
        <v>88</v>
      </c>
      <c r="BK524" s="237">
        <f>ROUND(I524*H524,0)</f>
        <v>0</v>
      </c>
      <c r="BL524" s="16" t="s">
        <v>231</v>
      </c>
      <c r="BM524" s="236" t="s">
        <v>2122</v>
      </c>
    </row>
    <row r="525" s="13" customFormat="1">
      <c r="A525" s="13"/>
      <c r="B525" s="238"/>
      <c r="C525" s="239"/>
      <c r="D525" s="240" t="s">
        <v>162</v>
      </c>
      <c r="E525" s="241" t="s">
        <v>1</v>
      </c>
      <c r="F525" s="242" t="s">
        <v>1736</v>
      </c>
      <c r="G525" s="239"/>
      <c r="H525" s="243">
        <v>8.8000000000000007</v>
      </c>
      <c r="I525" s="244"/>
      <c r="J525" s="239"/>
      <c r="K525" s="239"/>
      <c r="L525" s="245"/>
      <c r="M525" s="246"/>
      <c r="N525" s="247"/>
      <c r="O525" s="247"/>
      <c r="P525" s="247"/>
      <c r="Q525" s="247"/>
      <c r="R525" s="247"/>
      <c r="S525" s="247"/>
      <c r="T525" s="24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9" t="s">
        <v>162</v>
      </c>
      <c r="AU525" s="249" t="s">
        <v>88</v>
      </c>
      <c r="AV525" s="13" t="s">
        <v>88</v>
      </c>
      <c r="AW525" s="13" t="s">
        <v>33</v>
      </c>
      <c r="AX525" s="13" t="s">
        <v>78</v>
      </c>
      <c r="AY525" s="249" t="s">
        <v>153</v>
      </c>
    </row>
    <row r="526" s="2" customFormat="1" ht="24.15" customHeight="1">
      <c r="A526" s="37"/>
      <c r="B526" s="38"/>
      <c r="C526" s="225" t="s">
        <v>969</v>
      </c>
      <c r="D526" s="225" t="s">
        <v>155</v>
      </c>
      <c r="E526" s="226" t="s">
        <v>975</v>
      </c>
      <c r="F526" s="227" t="s">
        <v>976</v>
      </c>
      <c r="G526" s="228" t="s">
        <v>158</v>
      </c>
      <c r="H526" s="229">
        <v>0.95999999999999996</v>
      </c>
      <c r="I526" s="230"/>
      <c r="J526" s="231">
        <f>ROUND(I526*H526,0)</f>
        <v>0</v>
      </c>
      <c r="K526" s="227" t="s">
        <v>159</v>
      </c>
      <c r="L526" s="43"/>
      <c r="M526" s="232" t="s">
        <v>1</v>
      </c>
      <c r="N526" s="233" t="s">
        <v>44</v>
      </c>
      <c r="O526" s="90"/>
      <c r="P526" s="234">
        <f>O526*H526</f>
        <v>0</v>
      </c>
      <c r="Q526" s="234">
        <v>0.0066</v>
      </c>
      <c r="R526" s="234">
        <f>Q526*H526</f>
        <v>0.0063359999999999996</v>
      </c>
      <c r="S526" s="234">
        <v>0</v>
      </c>
      <c r="T526" s="235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6" t="s">
        <v>231</v>
      </c>
      <c r="AT526" s="236" t="s">
        <v>155</v>
      </c>
      <c r="AU526" s="236" t="s">
        <v>88</v>
      </c>
      <c r="AY526" s="16" t="s">
        <v>153</v>
      </c>
      <c r="BE526" s="237">
        <f>IF(N526="základní",J526,0)</f>
        <v>0</v>
      </c>
      <c r="BF526" s="237">
        <f>IF(N526="snížená",J526,0)</f>
        <v>0</v>
      </c>
      <c r="BG526" s="237">
        <f>IF(N526="zákl. přenesená",J526,0)</f>
        <v>0</v>
      </c>
      <c r="BH526" s="237">
        <f>IF(N526="sníž. přenesená",J526,0)</f>
        <v>0</v>
      </c>
      <c r="BI526" s="237">
        <f>IF(N526="nulová",J526,0)</f>
        <v>0</v>
      </c>
      <c r="BJ526" s="16" t="s">
        <v>88</v>
      </c>
      <c r="BK526" s="237">
        <f>ROUND(I526*H526,0)</f>
        <v>0</v>
      </c>
      <c r="BL526" s="16" t="s">
        <v>231</v>
      </c>
      <c r="BM526" s="236" t="s">
        <v>2123</v>
      </c>
    </row>
    <row r="527" s="13" customFormat="1">
      <c r="A527" s="13"/>
      <c r="B527" s="238"/>
      <c r="C527" s="239"/>
      <c r="D527" s="240" t="s">
        <v>162</v>
      </c>
      <c r="E527" s="241" t="s">
        <v>1</v>
      </c>
      <c r="F527" s="242" t="s">
        <v>2116</v>
      </c>
      <c r="G527" s="239"/>
      <c r="H527" s="243">
        <v>0.95999999999999996</v>
      </c>
      <c r="I527" s="244"/>
      <c r="J527" s="239"/>
      <c r="K527" s="239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162</v>
      </c>
      <c r="AU527" s="249" t="s">
        <v>88</v>
      </c>
      <c r="AV527" s="13" t="s">
        <v>88</v>
      </c>
      <c r="AW527" s="13" t="s">
        <v>33</v>
      </c>
      <c r="AX527" s="13" t="s">
        <v>78</v>
      </c>
      <c r="AY527" s="249" t="s">
        <v>153</v>
      </c>
    </row>
    <row r="528" s="2" customFormat="1" ht="24.15" customHeight="1">
      <c r="A528" s="37"/>
      <c r="B528" s="38"/>
      <c r="C528" s="225" t="s">
        <v>974</v>
      </c>
      <c r="D528" s="225" t="s">
        <v>155</v>
      </c>
      <c r="E528" s="226" t="s">
        <v>2124</v>
      </c>
      <c r="F528" s="227" t="s">
        <v>2125</v>
      </c>
      <c r="G528" s="228" t="s">
        <v>352</v>
      </c>
      <c r="H528" s="229">
        <v>299.86000000000001</v>
      </c>
      <c r="I528" s="230"/>
      <c r="J528" s="231">
        <f>ROUND(I528*H528,0)</f>
        <v>0</v>
      </c>
      <c r="K528" s="227" t="s">
        <v>1</v>
      </c>
      <c r="L528" s="43"/>
      <c r="M528" s="232" t="s">
        <v>1</v>
      </c>
      <c r="N528" s="233" t="s">
        <v>44</v>
      </c>
      <c r="O528" s="90"/>
      <c r="P528" s="234">
        <f>O528*H528</f>
        <v>0</v>
      </c>
      <c r="Q528" s="234">
        <v>4.0000000000000003E-05</v>
      </c>
      <c r="R528" s="234">
        <f>Q528*H528</f>
        <v>0.011994400000000002</v>
      </c>
      <c r="S528" s="234">
        <v>0</v>
      </c>
      <c r="T528" s="235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36" t="s">
        <v>231</v>
      </c>
      <c r="AT528" s="236" t="s">
        <v>155</v>
      </c>
      <c r="AU528" s="236" t="s">
        <v>88</v>
      </c>
      <c r="AY528" s="16" t="s">
        <v>153</v>
      </c>
      <c r="BE528" s="237">
        <f>IF(N528="základní",J528,0)</f>
        <v>0</v>
      </c>
      <c r="BF528" s="237">
        <f>IF(N528="snížená",J528,0)</f>
        <v>0</v>
      </c>
      <c r="BG528" s="237">
        <f>IF(N528="zákl. přenesená",J528,0)</f>
        <v>0</v>
      </c>
      <c r="BH528" s="237">
        <f>IF(N528="sníž. přenesená",J528,0)</f>
        <v>0</v>
      </c>
      <c r="BI528" s="237">
        <f>IF(N528="nulová",J528,0)</f>
        <v>0</v>
      </c>
      <c r="BJ528" s="16" t="s">
        <v>88</v>
      </c>
      <c r="BK528" s="237">
        <f>ROUND(I528*H528,0)</f>
        <v>0</v>
      </c>
      <c r="BL528" s="16" t="s">
        <v>231</v>
      </c>
      <c r="BM528" s="236" t="s">
        <v>2126</v>
      </c>
    </row>
    <row r="529" s="13" customFormat="1">
      <c r="A529" s="13"/>
      <c r="B529" s="238"/>
      <c r="C529" s="239"/>
      <c r="D529" s="240" t="s">
        <v>162</v>
      </c>
      <c r="E529" s="241" t="s">
        <v>1</v>
      </c>
      <c r="F529" s="242" t="s">
        <v>1729</v>
      </c>
      <c r="G529" s="239"/>
      <c r="H529" s="243">
        <v>154.80000000000001</v>
      </c>
      <c r="I529" s="244"/>
      <c r="J529" s="239"/>
      <c r="K529" s="239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162</v>
      </c>
      <c r="AU529" s="249" t="s">
        <v>88</v>
      </c>
      <c r="AV529" s="13" t="s">
        <v>88</v>
      </c>
      <c r="AW529" s="13" t="s">
        <v>33</v>
      </c>
      <c r="AX529" s="13" t="s">
        <v>78</v>
      </c>
      <c r="AY529" s="249" t="s">
        <v>153</v>
      </c>
    </row>
    <row r="530" s="13" customFormat="1">
      <c r="A530" s="13"/>
      <c r="B530" s="238"/>
      <c r="C530" s="239"/>
      <c r="D530" s="240" t="s">
        <v>162</v>
      </c>
      <c r="E530" s="241" t="s">
        <v>1</v>
      </c>
      <c r="F530" s="242" t="s">
        <v>1730</v>
      </c>
      <c r="G530" s="239"/>
      <c r="H530" s="243">
        <v>37.200000000000003</v>
      </c>
      <c r="I530" s="244"/>
      <c r="J530" s="239"/>
      <c r="K530" s="239"/>
      <c r="L530" s="245"/>
      <c r="M530" s="246"/>
      <c r="N530" s="247"/>
      <c r="O530" s="247"/>
      <c r="P530" s="247"/>
      <c r="Q530" s="247"/>
      <c r="R530" s="247"/>
      <c r="S530" s="247"/>
      <c r="T530" s="24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9" t="s">
        <v>162</v>
      </c>
      <c r="AU530" s="249" t="s">
        <v>88</v>
      </c>
      <c r="AV530" s="13" t="s">
        <v>88</v>
      </c>
      <c r="AW530" s="13" t="s">
        <v>33</v>
      </c>
      <c r="AX530" s="13" t="s">
        <v>78</v>
      </c>
      <c r="AY530" s="249" t="s">
        <v>153</v>
      </c>
    </row>
    <row r="531" s="13" customFormat="1">
      <c r="A531" s="13"/>
      <c r="B531" s="238"/>
      <c r="C531" s="239"/>
      <c r="D531" s="240" t="s">
        <v>162</v>
      </c>
      <c r="E531" s="241" t="s">
        <v>1</v>
      </c>
      <c r="F531" s="242" t="s">
        <v>1731</v>
      </c>
      <c r="G531" s="239"/>
      <c r="H531" s="243">
        <v>24.359999999999999</v>
      </c>
      <c r="I531" s="244"/>
      <c r="J531" s="239"/>
      <c r="K531" s="239"/>
      <c r="L531" s="245"/>
      <c r="M531" s="246"/>
      <c r="N531" s="247"/>
      <c r="O531" s="247"/>
      <c r="P531" s="247"/>
      <c r="Q531" s="247"/>
      <c r="R531" s="247"/>
      <c r="S531" s="247"/>
      <c r="T531" s="24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9" t="s">
        <v>162</v>
      </c>
      <c r="AU531" s="249" t="s">
        <v>88</v>
      </c>
      <c r="AV531" s="13" t="s">
        <v>88</v>
      </c>
      <c r="AW531" s="13" t="s">
        <v>33</v>
      </c>
      <c r="AX531" s="13" t="s">
        <v>78</v>
      </c>
      <c r="AY531" s="249" t="s">
        <v>153</v>
      </c>
    </row>
    <row r="532" s="13" customFormat="1">
      <c r="A532" s="13"/>
      <c r="B532" s="238"/>
      <c r="C532" s="239"/>
      <c r="D532" s="240" t="s">
        <v>162</v>
      </c>
      <c r="E532" s="241" t="s">
        <v>1</v>
      </c>
      <c r="F532" s="242" t="s">
        <v>1732</v>
      </c>
      <c r="G532" s="239"/>
      <c r="H532" s="243">
        <v>28.199999999999999</v>
      </c>
      <c r="I532" s="244"/>
      <c r="J532" s="239"/>
      <c r="K532" s="239"/>
      <c r="L532" s="245"/>
      <c r="M532" s="246"/>
      <c r="N532" s="247"/>
      <c r="O532" s="247"/>
      <c r="P532" s="247"/>
      <c r="Q532" s="247"/>
      <c r="R532" s="247"/>
      <c r="S532" s="247"/>
      <c r="T532" s="24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9" t="s">
        <v>162</v>
      </c>
      <c r="AU532" s="249" t="s">
        <v>88</v>
      </c>
      <c r="AV532" s="13" t="s">
        <v>88</v>
      </c>
      <c r="AW532" s="13" t="s">
        <v>33</v>
      </c>
      <c r="AX532" s="13" t="s">
        <v>78</v>
      </c>
      <c r="AY532" s="249" t="s">
        <v>153</v>
      </c>
    </row>
    <row r="533" s="13" customFormat="1">
      <c r="A533" s="13"/>
      <c r="B533" s="238"/>
      <c r="C533" s="239"/>
      <c r="D533" s="240" t="s">
        <v>162</v>
      </c>
      <c r="E533" s="241" t="s">
        <v>1</v>
      </c>
      <c r="F533" s="242" t="s">
        <v>1733</v>
      </c>
      <c r="G533" s="239"/>
      <c r="H533" s="243">
        <v>21.5</v>
      </c>
      <c r="I533" s="244"/>
      <c r="J533" s="239"/>
      <c r="K533" s="239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162</v>
      </c>
      <c r="AU533" s="249" t="s">
        <v>88</v>
      </c>
      <c r="AV533" s="13" t="s">
        <v>88</v>
      </c>
      <c r="AW533" s="13" t="s">
        <v>33</v>
      </c>
      <c r="AX533" s="13" t="s">
        <v>78</v>
      </c>
      <c r="AY533" s="249" t="s">
        <v>153</v>
      </c>
    </row>
    <row r="534" s="13" customFormat="1">
      <c r="A534" s="13"/>
      <c r="B534" s="238"/>
      <c r="C534" s="239"/>
      <c r="D534" s="240" t="s">
        <v>162</v>
      </c>
      <c r="E534" s="241" t="s">
        <v>1</v>
      </c>
      <c r="F534" s="242" t="s">
        <v>1739</v>
      </c>
      <c r="G534" s="239"/>
      <c r="H534" s="243">
        <v>33.799999999999997</v>
      </c>
      <c r="I534" s="244"/>
      <c r="J534" s="239"/>
      <c r="K534" s="239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162</v>
      </c>
      <c r="AU534" s="249" t="s">
        <v>88</v>
      </c>
      <c r="AV534" s="13" t="s">
        <v>88</v>
      </c>
      <c r="AW534" s="13" t="s">
        <v>33</v>
      </c>
      <c r="AX534" s="13" t="s">
        <v>78</v>
      </c>
      <c r="AY534" s="249" t="s">
        <v>153</v>
      </c>
    </row>
    <row r="535" s="2" customFormat="1" ht="33" customHeight="1">
      <c r="A535" s="37"/>
      <c r="B535" s="38"/>
      <c r="C535" s="250" t="s">
        <v>979</v>
      </c>
      <c r="D535" s="250" t="s">
        <v>232</v>
      </c>
      <c r="E535" s="251" t="s">
        <v>1740</v>
      </c>
      <c r="F535" s="252" t="s">
        <v>1741</v>
      </c>
      <c r="G535" s="253" t="s">
        <v>352</v>
      </c>
      <c r="H535" s="254">
        <v>72.359999999999999</v>
      </c>
      <c r="I535" s="255"/>
      <c r="J535" s="256">
        <f>ROUND(I535*H535,0)</f>
        <v>0</v>
      </c>
      <c r="K535" s="252" t="s">
        <v>1</v>
      </c>
      <c r="L535" s="257"/>
      <c r="M535" s="258" t="s">
        <v>1</v>
      </c>
      <c r="N535" s="259" t="s">
        <v>44</v>
      </c>
      <c r="O535" s="90"/>
      <c r="P535" s="234">
        <f>O535*H535</f>
        <v>0</v>
      </c>
      <c r="Q535" s="234">
        <v>0</v>
      </c>
      <c r="R535" s="234">
        <f>Q535*H535</f>
        <v>0</v>
      </c>
      <c r="S535" s="234">
        <v>0</v>
      </c>
      <c r="T535" s="235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36" t="s">
        <v>319</v>
      </c>
      <c r="AT535" s="236" t="s">
        <v>232</v>
      </c>
      <c r="AU535" s="236" t="s">
        <v>88</v>
      </c>
      <c r="AY535" s="16" t="s">
        <v>153</v>
      </c>
      <c r="BE535" s="237">
        <f>IF(N535="základní",J535,0)</f>
        <v>0</v>
      </c>
      <c r="BF535" s="237">
        <f>IF(N535="snížená",J535,0)</f>
        <v>0</v>
      </c>
      <c r="BG535" s="237">
        <f>IF(N535="zákl. přenesená",J535,0)</f>
        <v>0</v>
      </c>
      <c r="BH535" s="237">
        <f>IF(N535="sníž. přenesená",J535,0)</f>
        <v>0</v>
      </c>
      <c r="BI535" s="237">
        <f>IF(N535="nulová",J535,0)</f>
        <v>0</v>
      </c>
      <c r="BJ535" s="16" t="s">
        <v>88</v>
      </c>
      <c r="BK535" s="237">
        <f>ROUND(I535*H535,0)</f>
        <v>0</v>
      </c>
      <c r="BL535" s="16" t="s">
        <v>231</v>
      </c>
      <c r="BM535" s="236" t="s">
        <v>2127</v>
      </c>
    </row>
    <row r="536" s="13" customFormat="1">
      <c r="A536" s="13"/>
      <c r="B536" s="238"/>
      <c r="C536" s="239"/>
      <c r="D536" s="240" t="s">
        <v>162</v>
      </c>
      <c r="E536" s="241" t="s">
        <v>1</v>
      </c>
      <c r="F536" s="242" t="s">
        <v>1743</v>
      </c>
      <c r="G536" s="239"/>
      <c r="H536" s="243">
        <v>23.760000000000002</v>
      </c>
      <c r="I536" s="244"/>
      <c r="J536" s="239"/>
      <c r="K536" s="239"/>
      <c r="L536" s="245"/>
      <c r="M536" s="246"/>
      <c r="N536" s="247"/>
      <c r="O536" s="247"/>
      <c r="P536" s="247"/>
      <c r="Q536" s="247"/>
      <c r="R536" s="247"/>
      <c r="S536" s="247"/>
      <c r="T536" s="24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9" t="s">
        <v>162</v>
      </c>
      <c r="AU536" s="249" t="s">
        <v>88</v>
      </c>
      <c r="AV536" s="13" t="s">
        <v>88</v>
      </c>
      <c r="AW536" s="13" t="s">
        <v>33</v>
      </c>
      <c r="AX536" s="13" t="s">
        <v>78</v>
      </c>
      <c r="AY536" s="249" t="s">
        <v>153</v>
      </c>
    </row>
    <row r="537" s="13" customFormat="1">
      <c r="A537" s="13"/>
      <c r="B537" s="238"/>
      <c r="C537" s="239"/>
      <c r="D537" s="240" t="s">
        <v>162</v>
      </c>
      <c r="E537" s="241" t="s">
        <v>1</v>
      </c>
      <c r="F537" s="242" t="s">
        <v>1744</v>
      </c>
      <c r="G537" s="239"/>
      <c r="H537" s="243">
        <v>27.600000000000001</v>
      </c>
      <c r="I537" s="244"/>
      <c r="J537" s="239"/>
      <c r="K537" s="239"/>
      <c r="L537" s="245"/>
      <c r="M537" s="246"/>
      <c r="N537" s="247"/>
      <c r="O537" s="247"/>
      <c r="P537" s="247"/>
      <c r="Q537" s="247"/>
      <c r="R537" s="247"/>
      <c r="S537" s="247"/>
      <c r="T537" s="24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9" t="s">
        <v>162</v>
      </c>
      <c r="AU537" s="249" t="s">
        <v>88</v>
      </c>
      <c r="AV537" s="13" t="s">
        <v>88</v>
      </c>
      <c r="AW537" s="13" t="s">
        <v>33</v>
      </c>
      <c r="AX537" s="13" t="s">
        <v>78</v>
      </c>
      <c r="AY537" s="249" t="s">
        <v>153</v>
      </c>
    </row>
    <row r="538" s="13" customFormat="1">
      <c r="A538" s="13"/>
      <c r="B538" s="238"/>
      <c r="C538" s="239"/>
      <c r="D538" s="240" t="s">
        <v>162</v>
      </c>
      <c r="E538" s="241" t="s">
        <v>1</v>
      </c>
      <c r="F538" s="242" t="s">
        <v>1745</v>
      </c>
      <c r="G538" s="239"/>
      <c r="H538" s="243">
        <v>21</v>
      </c>
      <c r="I538" s="244"/>
      <c r="J538" s="239"/>
      <c r="K538" s="239"/>
      <c r="L538" s="245"/>
      <c r="M538" s="246"/>
      <c r="N538" s="247"/>
      <c r="O538" s="247"/>
      <c r="P538" s="247"/>
      <c r="Q538" s="247"/>
      <c r="R538" s="247"/>
      <c r="S538" s="247"/>
      <c r="T538" s="24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9" t="s">
        <v>162</v>
      </c>
      <c r="AU538" s="249" t="s">
        <v>88</v>
      </c>
      <c r="AV538" s="13" t="s">
        <v>88</v>
      </c>
      <c r="AW538" s="13" t="s">
        <v>33</v>
      </c>
      <c r="AX538" s="13" t="s">
        <v>78</v>
      </c>
      <c r="AY538" s="249" t="s">
        <v>153</v>
      </c>
    </row>
    <row r="539" s="2" customFormat="1" ht="33" customHeight="1">
      <c r="A539" s="37"/>
      <c r="B539" s="38"/>
      <c r="C539" s="250" t="s">
        <v>984</v>
      </c>
      <c r="D539" s="250" t="s">
        <v>232</v>
      </c>
      <c r="E539" s="251" t="s">
        <v>1746</v>
      </c>
      <c r="F539" s="252" t="s">
        <v>1747</v>
      </c>
      <c r="G539" s="253" t="s">
        <v>993</v>
      </c>
      <c r="H539" s="254">
        <v>34</v>
      </c>
      <c r="I539" s="255"/>
      <c r="J539" s="256">
        <f>ROUND(I539*H539,0)</f>
        <v>0</v>
      </c>
      <c r="K539" s="252" t="s">
        <v>1</v>
      </c>
      <c r="L539" s="257"/>
      <c r="M539" s="258" t="s">
        <v>1</v>
      </c>
      <c r="N539" s="259" t="s">
        <v>44</v>
      </c>
      <c r="O539" s="90"/>
      <c r="P539" s="234">
        <f>O539*H539</f>
        <v>0</v>
      </c>
      <c r="Q539" s="234">
        <v>0</v>
      </c>
      <c r="R539" s="234">
        <f>Q539*H539</f>
        <v>0</v>
      </c>
      <c r="S539" s="234">
        <v>0</v>
      </c>
      <c r="T539" s="235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36" t="s">
        <v>319</v>
      </c>
      <c r="AT539" s="236" t="s">
        <v>232</v>
      </c>
      <c r="AU539" s="236" t="s">
        <v>88</v>
      </c>
      <c r="AY539" s="16" t="s">
        <v>153</v>
      </c>
      <c r="BE539" s="237">
        <f>IF(N539="základní",J539,0)</f>
        <v>0</v>
      </c>
      <c r="BF539" s="237">
        <f>IF(N539="snížená",J539,0)</f>
        <v>0</v>
      </c>
      <c r="BG539" s="237">
        <f>IF(N539="zákl. přenesená",J539,0)</f>
        <v>0</v>
      </c>
      <c r="BH539" s="237">
        <f>IF(N539="sníž. přenesená",J539,0)</f>
        <v>0</v>
      </c>
      <c r="BI539" s="237">
        <f>IF(N539="nulová",J539,0)</f>
        <v>0</v>
      </c>
      <c r="BJ539" s="16" t="s">
        <v>88</v>
      </c>
      <c r="BK539" s="237">
        <f>ROUND(I539*H539,0)</f>
        <v>0</v>
      </c>
      <c r="BL539" s="16" t="s">
        <v>231</v>
      </c>
      <c r="BM539" s="236" t="s">
        <v>2128</v>
      </c>
    </row>
    <row r="540" s="13" customFormat="1">
      <c r="A540" s="13"/>
      <c r="B540" s="238"/>
      <c r="C540" s="239"/>
      <c r="D540" s="240" t="s">
        <v>162</v>
      </c>
      <c r="E540" s="241" t="s">
        <v>1</v>
      </c>
      <c r="F540" s="242" t="s">
        <v>1749</v>
      </c>
      <c r="G540" s="239"/>
      <c r="H540" s="243">
        <v>34</v>
      </c>
      <c r="I540" s="244"/>
      <c r="J540" s="239"/>
      <c r="K540" s="239"/>
      <c r="L540" s="245"/>
      <c r="M540" s="246"/>
      <c r="N540" s="247"/>
      <c r="O540" s="247"/>
      <c r="P540" s="247"/>
      <c r="Q540" s="247"/>
      <c r="R540" s="247"/>
      <c r="S540" s="247"/>
      <c r="T540" s="24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9" t="s">
        <v>162</v>
      </c>
      <c r="AU540" s="249" t="s">
        <v>88</v>
      </c>
      <c r="AV540" s="13" t="s">
        <v>88</v>
      </c>
      <c r="AW540" s="13" t="s">
        <v>33</v>
      </c>
      <c r="AX540" s="13" t="s">
        <v>78</v>
      </c>
      <c r="AY540" s="249" t="s">
        <v>153</v>
      </c>
    </row>
    <row r="541" s="2" customFormat="1" ht="24.15" customHeight="1">
      <c r="A541" s="37"/>
      <c r="B541" s="38"/>
      <c r="C541" s="250" t="s">
        <v>990</v>
      </c>
      <c r="D541" s="250" t="s">
        <v>232</v>
      </c>
      <c r="E541" s="251" t="s">
        <v>1750</v>
      </c>
      <c r="F541" s="252" t="s">
        <v>1751</v>
      </c>
      <c r="G541" s="253" t="s">
        <v>352</v>
      </c>
      <c r="H541" s="254">
        <v>187.19999999999999</v>
      </c>
      <c r="I541" s="255"/>
      <c r="J541" s="256">
        <f>ROUND(I541*H541,0)</f>
        <v>0</v>
      </c>
      <c r="K541" s="252" t="s">
        <v>1</v>
      </c>
      <c r="L541" s="257"/>
      <c r="M541" s="258" t="s">
        <v>1</v>
      </c>
      <c r="N541" s="259" t="s">
        <v>44</v>
      </c>
      <c r="O541" s="90"/>
      <c r="P541" s="234">
        <f>O541*H541</f>
        <v>0</v>
      </c>
      <c r="Q541" s="234">
        <v>0</v>
      </c>
      <c r="R541" s="234">
        <f>Q541*H541</f>
        <v>0</v>
      </c>
      <c r="S541" s="234">
        <v>0</v>
      </c>
      <c r="T541" s="235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36" t="s">
        <v>319</v>
      </c>
      <c r="AT541" s="236" t="s">
        <v>232</v>
      </c>
      <c r="AU541" s="236" t="s">
        <v>88</v>
      </c>
      <c r="AY541" s="16" t="s">
        <v>153</v>
      </c>
      <c r="BE541" s="237">
        <f>IF(N541="základní",J541,0)</f>
        <v>0</v>
      </c>
      <c r="BF541" s="237">
        <f>IF(N541="snížená",J541,0)</f>
        <v>0</v>
      </c>
      <c r="BG541" s="237">
        <f>IF(N541="zákl. přenesená",J541,0)</f>
        <v>0</v>
      </c>
      <c r="BH541" s="237">
        <f>IF(N541="sníž. přenesená",J541,0)</f>
        <v>0</v>
      </c>
      <c r="BI541" s="237">
        <f>IF(N541="nulová",J541,0)</f>
        <v>0</v>
      </c>
      <c r="BJ541" s="16" t="s">
        <v>88</v>
      </c>
      <c r="BK541" s="237">
        <f>ROUND(I541*H541,0)</f>
        <v>0</v>
      </c>
      <c r="BL541" s="16" t="s">
        <v>231</v>
      </c>
      <c r="BM541" s="236" t="s">
        <v>2129</v>
      </c>
    </row>
    <row r="542" s="13" customFormat="1">
      <c r="A542" s="13"/>
      <c r="B542" s="238"/>
      <c r="C542" s="239"/>
      <c r="D542" s="240" t="s">
        <v>162</v>
      </c>
      <c r="E542" s="241" t="s">
        <v>1</v>
      </c>
      <c r="F542" s="242" t="s">
        <v>1753</v>
      </c>
      <c r="G542" s="239"/>
      <c r="H542" s="243">
        <v>151.19999999999999</v>
      </c>
      <c r="I542" s="244"/>
      <c r="J542" s="239"/>
      <c r="K542" s="239"/>
      <c r="L542" s="245"/>
      <c r="M542" s="246"/>
      <c r="N542" s="247"/>
      <c r="O542" s="247"/>
      <c r="P542" s="247"/>
      <c r="Q542" s="247"/>
      <c r="R542" s="247"/>
      <c r="S542" s="247"/>
      <c r="T542" s="24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9" t="s">
        <v>162</v>
      </c>
      <c r="AU542" s="249" t="s">
        <v>88</v>
      </c>
      <c r="AV542" s="13" t="s">
        <v>88</v>
      </c>
      <c r="AW542" s="13" t="s">
        <v>33</v>
      </c>
      <c r="AX542" s="13" t="s">
        <v>78</v>
      </c>
      <c r="AY542" s="249" t="s">
        <v>153</v>
      </c>
    </row>
    <row r="543" s="13" customFormat="1">
      <c r="A543" s="13"/>
      <c r="B543" s="238"/>
      <c r="C543" s="239"/>
      <c r="D543" s="240" t="s">
        <v>162</v>
      </c>
      <c r="E543" s="241" t="s">
        <v>1</v>
      </c>
      <c r="F543" s="242" t="s">
        <v>1754</v>
      </c>
      <c r="G543" s="239"/>
      <c r="H543" s="243">
        <v>36</v>
      </c>
      <c r="I543" s="244"/>
      <c r="J543" s="239"/>
      <c r="K543" s="239"/>
      <c r="L543" s="245"/>
      <c r="M543" s="246"/>
      <c r="N543" s="247"/>
      <c r="O543" s="247"/>
      <c r="P543" s="247"/>
      <c r="Q543" s="247"/>
      <c r="R543" s="247"/>
      <c r="S543" s="247"/>
      <c r="T543" s="24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9" t="s">
        <v>162</v>
      </c>
      <c r="AU543" s="249" t="s">
        <v>88</v>
      </c>
      <c r="AV543" s="13" t="s">
        <v>88</v>
      </c>
      <c r="AW543" s="13" t="s">
        <v>33</v>
      </c>
      <c r="AX543" s="13" t="s">
        <v>78</v>
      </c>
      <c r="AY543" s="249" t="s">
        <v>153</v>
      </c>
    </row>
    <row r="544" s="2" customFormat="1" ht="24.15" customHeight="1">
      <c r="A544" s="37"/>
      <c r="B544" s="38"/>
      <c r="C544" s="250" t="s">
        <v>996</v>
      </c>
      <c r="D544" s="250" t="s">
        <v>232</v>
      </c>
      <c r="E544" s="251" t="s">
        <v>1755</v>
      </c>
      <c r="F544" s="252" t="s">
        <v>1756</v>
      </c>
      <c r="G544" s="253" t="s">
        <v>993</v>
      </c>
      <c r="H544" s="254">
        <v>96</v>
      </c>
      <c r="I544" s="255"/>
      <c r="J544" s="256">
        <f>ROUND(I544*H544,0)</f>
        <v>0</v>
      </c>
      <c r="K544" s="252" t="s">
        <v>1</v>
      </c>
      <c r="L544" s="257"/>
      <c r="M544" s="258" t="s">
        <v>1</v>
      </c>
      <c r="N544" s="259" t="s">
        <v>44</v>
      </c>
      <c r="O544" s="90"/>
      <c r="P544" s="234">
        <f>O544*H544</f>
        <v>0</v>
      </c>
      <c r="Q544" s="234">
        <v>0</v>
      </c>
      <c r="R544" s="234">
        <f>Q544*H544</f>
        <v>0</v>
      </c>
      <c r="S544" s="234">
        <v>0</v>
      </c>
      <c r="T544" s="235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236" t="s">
        <v>319</v>
      </c>
      <c r="AT544" s="236" t="s">
        <v>232</v>
      </c>
      <c r="AU544" s="236" t="s">
        <v>88</v>
      </c>
      <c r="AY544" s="16" t="s">
        <v>153</v>
      </c>
      <c r="BE544" s="237">
        <f>IF(N544="základní",J544,0)</f>
        <v>0</v>
      </c>
      <c r="BF544" s="237">
        <f>IF(N544="snížená",J544,0)</f>
        <v>0</v>
      </c>
      <c r="BG544" s="237">
        <f>IF(N544="zákl. přenesená",J544,0)</f>
        <v>0</v>
      </c>
      <c r="BH544" s="237">
        <f>IF(N544="sníž. přenesená",J544,0)</f>
        <v>0</v>
      </c>
      <c r="BI544" s="237">
        <f>IF(N544="nulová",J544,0)</f>
        <v>0</v>
      </c>
      <c r="BJ544" s="16" t="s">
        <v>88</v>
      </c>
      <c r="BK544" s="237">
        <f>ROUND(I544*H544,0)</f>
        <v>0</v>
      </c>
      <c r="BL544" s="16" t="s">
        <v>231</v>
      </c>
      <c r="BM544" s="236" t="s">
        <v>2130</v>
      </c>
    </row>
    <row r="545" s="13" customFormat="1">
      <c r="A545" s="13"/>
      <c r="B545" s="238"/>
      <c r="C545" s="239"/>
      <c r="D545" s="240" t="s">
        <v>162</v>
      </c>
      <c r="E545" s="241" t="s">
        <v>1</v>
      </c>
      <c r="F545" s="242" t="s">
        <v>1758</v>
      </c>
      <c r="G545" s="239"/>
      <c r="H545" s="243">
        <v>96</v>
      </c>
      <c r="I545" s="244"/>
      <c r="J545" s="239"/>
      <c r="K545" s="239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162</v>
      </c>
      <c r="AU545" s="249" t="s">
        <v>88</v>
      </c>
      <c r="AV545" s="13" t="s">
        <v>88</v>
      </c>
      <c r="AW545" s="13" t="s">
        <v>33</v>
      </c>
      <c r="AX545" s="13" t="s">
        <v>78</v>
      </c>
      <c r="AY545" s="249" t="s">
        <v>153</v>
      </c>
    </row>
    <row r="546" s="2" customFormat="1" ht="24.15" customHeight="1">
      <c r="A546" s="37"/>
      <c r="B546" s="38"/>
      <c r="C546" s="250" t="s">
        <v>1001</v>
      </c>
      <c r="D546" s="250" t="s">
        <v>232</v>
      </c>
      <c r="E546" s="251" t="s">
        <v>1006</v>
      </c>
      <c r="F546" s="252" t="s">
        <v>1007</v>
      </c>
      <c r="G546" s="253" t="s">
        <v>352</v>
      </c>
      <c r="H546" s="254">
        <v>31.199999999999999</v>
      </c>
      <c r="I546" s="255"/>
      <c r="J546" s="256">
        <f>ROUND(I546*H546,0)</f>
        <v>0</v>
      </c>
      <c r="K546" s="252" t="s">
        <v>1</v>
      </c>
      <c r="L546" s="257"/>
      <c r="M546" s="258" t="s">
        <v>1</v>
      </c>
      <c r="N546" s="259" t="s">
        <v>44</v>
      </c>
      <c r="O546" s="90"/>
      <c r="P546" s="234">
        <f>O546*H546</f>
        <v>0</v>
      </c>
      <c r="Q546" s="234">
        <v>0</v>
      </c>
      <c r="R546" s="234">
        <f>Q546*H546</f>
        <v>0</v>
      </c>
      <c r="S546" s="234">
        <v>0</v>
      </c>
      <c r="T546" s="235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6" t="s">
        <v>319</v>
      </c>
      <c r="AT546" s="236" t="s">
        <v>232</v>
      </c>
      <c r="AU546" s="236" t="s">
        <v>88</v>
      </c>
      <c r="AY546" s="16" t="s">
        <v>153</v>
      </c>
      <c r="BE546" s="237">
        <f>IF(N546="základní",J546,0)</f>
        <v>0</v>
      </c>
      <c r="BF546" s="237">
        <f>IF(N546="snížená",J546,0)</f>
        <v>0</v>
      </c>
      <c r="BG546" s="237">
        <f>IF(N546="zákl. přenesená",J546,0)</f>
        <v>0</v>
      </c>
      <c r="BH546" s="237">
        <f>IF(N546="sníž. přenesená",J546,0)</f>
        <v>0</v>
      </c>
      <c r="BI546" s="237">
        <f>IF(N546="nulová",J546,0)</f>
        <v>0</v>
      </c>
      <c r="BJ546" s="16" t="s">
        <v>88</v>
      </c>
      <c r="BK546" s="237">
        <f>ROUND(I546*H546,0)</f>
        <v>0</v>
      </c>
      <c r="BL546" s="16" t="s">
        <v>231</v>
      </c>
      <c r="BM546" s="236" t="s">
        <v>2131</v>
      </c>
    </row>
    <row r="547" s="13" customFormat="1">
      <c r="A547" s="13"/>
      <c r="B547" s="238"/>
      <c r="C547" s="239"/>
      <c r="D547" s="240" t="s">
        <v>162</v>
      </c>
      <c r="E547" s="241" t="s">
        <v>1</v>
      </c>
      <c r="F547" s="242" t="s">
        <v>1760</v>
      </c>
      <c r="G547" s="239"/>
      <c r="H547" s="243">
        <v>31.199999999999999</v>
      </c>
      <c r="I547" s="244"/>
      <c r="J547" s="239"/>
      <c r="K547" s="239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162</v>
      </c>
      <c r="AU547" s="249" t="s">
        <v>88</v>
      </c>
      <c r="AV547" s="13" t="s">
        <v>88</v>
      </c>
      <c r="AW547" s="13" t="s">
        <v>33</v>
      </c>
      <c r="AX547" s="13" t="s">
        <v>78</v>
      </c>
      <c r="AY547" s="249" t="s">
        <v>153</v>
      </c>
    </row>
    <row r="548" s="2" customFormat="1" ht="24.15" customHeight="1">
      <c r="A548" s="37"/>
      <c r="B548" s="38"/>
      <c r="C548" s="250" t="s">
        <v>1005</v>
      </c>
      <c r="D548" s="250" t="s">
        <v>232</v>
      </c>
      <c r="E548" s="251" t="s">
        <v>1011</v>
      </c>
      <c r="F548" s="252" t="s">
        <v>1012</v>
      </c>
      <c r="G548" s="253" t="s">
        <v>993</v>
      </c>
      <c r="H548" s="254">
        <v>52</v>
      </c>
      <c r="I548" s="255"/>
      <c r="J548" s="256">
        <f>ROUND(I548*H548,0)</f>
        <v>0</v>
      </c>
      <c r="K548" s="252" t="s">
        <v>1</v>
      </c>
      <c r="L548" s="257"/>
      <c r="M548" s="258" t="s">
        <v>1</v>
      </c>
      <c r="N548" s="259" t="s">
        <v>44</v>
      </c>
      <c r="O548" s="90"/>
      <c r="P548" s="234">
        <f>O548*H548</f>
        <v>0</v>
      </c>
      <c r="Q548" s="234">
        <v>0</v>
      </c>
      <c r="R548" s="234">
        <f>Q548*H548</f>
        <v>0</v>
      </c>
      <c r="S548" s="234">
        <v>0</v>
      </c>
      <c r="T548" s="235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6" t="s">
        <v>319</v>
      </c>
      <c r="AT548" s="236" t="s">
        <v>232</v>
      </c>
      <c r="AU548" s="236" t="s">
        <v>88</v>
      </c>
      <c r="AY548" s="16" t="s">
        <v>153</v>
      </c>
      <c r="BE548" s="237">
        <f>IF(N548="základní",J548,0)</f>
        <v>0</v>
      </c>
      <c r="BF548" s="237">
        <f>IF(N548="snížená",J548,0)</f>
        <v>0</v>
      </c>
      <c r="BG548" s="237">
        <f>IF(N548="zákl. přenesená",J548,0)</f>
        <v>0</v>
      </c>
      <c r="BH548" s="237">
        <f>IF(N548="sníž. přenesená",J548,0)</f>
        <v>0</v>
      </c>
      <c r="BI548" s="237">
        <f>IF(N548="nulová",J548,0)</f>
        <v>0</v>
      </c>
      <c r="BJ548" s="16" t="s">
        <v>88</v>
      </c>
      <c r="BK548" s="237">
        <f>ROUND(I548*H548,0)</f>
        <v>0</v>
      </c>
      <c r="BL548" s="16" t="s">
        <v>231</v>
      </c>
      <c r="BM548" s="236" t="s">
        <v>2132</v>
      </c>
    </row>
    <row r="549" s="2" customFormat="1" ht="24.15" customHeight="1">
      <c r="A549" s="37"/>
      <c r="B549" s="38"/>
      <c r="C549" s="225" t="s">
        <v>1010</v>
      </c>
      <c r="D549" s="225" t="s">
        <v>155</v>
      </c>
      <c r="E549" s="226" t="s">
        <v>1015</v>
      </c>
      <c r="F549" s="227" t="s">
        <v>1016</v>
      </c>
      <c r="G549" s="228" t="s">
        <v>352</v>
      </c>
      <c r="H549" s="229">
        <v>118.56</v>
      </c>
      <c r="I549" s="230"/>
      <c r="J549" s="231">
        <f>ROUND(I549*H549,0)</f>
        <v>0</v>
      </c>
      <c r="K549" s="227" t="s">
        <v>159</v>
      </c>
      <c r="L549" s="43"/>
      <c r="M549" s="232" t="s">
        <v>1</v>
      </c>
      <c r="N549" s="233" t="s">
        <v>44</v>
      </c>
      <c r="O549" s="90"/>
      <c r="P549" s="234">
        <f>O549*H549</f>
        <v>0</v>
      </c>
      <c r="Q549" s="234">
        <v>0.0022799999999999999</v>
      </c>
      <c r="R549" s="234">
        <f>Q549*H549</f>
        <v>0.27031679999999997</v>
      </c>
      <c r="S549" s="234">
        <v>0</v>
      </c>
      <c r="T549" s="235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36" t="s">
        <v>231</v>
      </c>
      <c r="AT549" s="236" t="s">
        <v>155</v>
      </c>
      <c r="AU549" s="236" t="s">
        <v>88</v>
      </c>
      <c r="AY549" s="16" t="s">
        <v>153</v>
      </c>
      <c r="BE549" s="237">
        <f>IF(N549="základní",J549,0)</f>
        <v>0</v>
      </c>
      <c r="BF549" s="237">
        <f>IF(N549="snížená",J549,0)</f>
        <v>0</v>
      </c>
      <c r="BG549" s="237">
        <f>IF(N549="zákl. přenesená",J549,0)</f>
        <v>0</v>
      </c>
      <c r="BH549" s="237">
        <f>IF(N549="sníž. přenesená",J549,0)</f>
        <v>0</v>
      </c>
      <c r="BI549" s="237">
        <f>IF(N549="nulová",J549,0)</f>
        <v>0</v>
      </c>
      <c r="BJ549" s="16" t="s">
        <v>88</v>
      </c>
      <c r="BK549" s="237">
        <f>ROUND(I549*H549,0)</f>
        <v>0</v>
      </c>
      <c r="BL549" s="16" t="s">
        <v>231</v>
      </c>
      <c r="BM549" s="236" t="s">
        <v>2133</v>
      </c>
    </row>
    <row r="550" s="13" customFormat="1">
      <c r="A550" s="13"/>
      <c r="B550" s="238"/>
      <c r="C550" s="239"/>
      <c r="D550" s="240" t="s">
        <v>162</v>
      </c>
      <c r="E550" s="241" t="s">
        <v>1</v>
      </c>
      <c r="F550" s="242" t="s">
        <v>2118</v>
      </c>
      <c r="G550" s="239"/>
      <c r="H550" s="243">
        <v>118.56</v>
      </c>
      <c r="I550" s="244"/>
      <c r="J550" s="239"/>
      <c r="K550" s="239"/>
      <c r="L550" s="245"/>
      <c r="M550" s="246"/>
      <c r="N550" s="247"/>
      <c r="O550" s="247"/>
      <c r="P550" s="247"/>
      <c r="Q550" s="247"/>
      <c r="R550" s="247"/>
      <c r="S550" s="247"/>
      <c r="T550" s="24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9" t="s">
        <v>162</v>
      </c>
      <c r="AU550" s="249" t="s">
        <v>88</v>
      </c>
      <c r="AV550" s="13" t="s">
        <v>88</v>
      </c>
      <c r="AW550" s="13" t="s">
        <v>33</v>
      </c>
      <c r="AX550" s="13" t="s">
        <v>78</v>
      </c>
      <c r="AY550" s="249" t="s">
        <v>153</v>
      </c>
    </row>
    <row r="551" s="2" customFormat="1" ht="33" customHeight="1">
      <c r="A551" s="37"/>
      <c r="B551" s="38"/>
      <c r="C551" s="225" t="s">
        <v>1014</v>
      </c>
      <c r="D551" s="225" t="s">
        <v>155</v>
      </c>
      <c r="E551" s="226" t="s">
        <v>1019</v>
      </c>
      <c r="F551" s="227" t="s">
        <v>1020</v>
      </c>
      <c r="G551" s="228" t="s">
        <v>352</v>
      </c>
      <c r="H551" s="229">
        <v>6.2999999999999998</v>
      </c>
      <c r="I551" s="230"/>
      <c r="J551" s="231">
        <f>ROUND(I551*H551,0)</f>
        <v>0</v>
      </c>
      <c r="K551" s="227" t="s">
        <v>159</v>
      </c>
      <c r="L551" s="43"/>
      <c r="M551" s="232" t="s">
        <v>1</v>
      </c>
      <c r="N551" s="233" t="s">
        <v>44</v>
      </c>
      <c r="O551" s="90"/>
      <c r="P551" s="234">
        <f>O551*H551</f>
        <v>0</v>
      </c>
      <c r="Q551" s="234">
        <v>0.0028900000000000002</v>
      </c>
      <c r="R551" s="234">
        <f>Q551*H551</f>
        <v>0.018207000000000001</v>
      </c>
      <c r="S551" s="234">
        <v>0</v>
      </c>
      <c r="T551" s="235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6" t="s">
        <v>231</v>
      </c>
      <c r="AT551" s="236" t="s">
        <v>155</v>
      </c>
      <c r="AU551" s="236" t="s">
        <v>88</v>
      </c>
      <c r="AY551" s="16" t="s">
        <v>153</v>
      </c>
      <c r="BE551" s="237">
        <f>IF(N551="základní",J551,0)</f>
        <v>0</v>
      </c>
      <c r="BF551" s="237">
        <f>IF(N551="snížená",J551,0)</f>
        <v>0</v>
      </c>
      <c r="BG551" s="237">
        <f>IF(N551="zákl. přenesená",J551,0)</f>
        <v>0</v>
      </c>
      <c r="BH551" s="237">
        <f>IF(N551="sníž. přenesená",J551,0)</f>
        <v>0</v>
      </c>
      <c r="BI551" s="237">
        <f>IF(N551="nulová",J551,0)</f>
        <v>0</v>
      </c>
      <c r="BJ551" s="16" t="s">
        <v>88</v>
      </c>
      <c r="BK551" s="237">
        <f>ROUND(I551*H551,0)</f>
        <v>0</v>
      </c>
      <c r="BL551" s="16" t="s">
        <v>231</v>
      </c>
      <c r="BM551" s="236" t="s">
        <v>2134</v>
      </c>
    </row>
    <row r="552" s="13" customFormat="1">
      <c r="A552" s="13"/>
      <c r="B552" s="238"/>
      <c r="C552" s="239"/>
      <c r="D552" s="240" t="s">
        <v>162</v>
      </c>
      <c r="E552" s="241" t="s">
        <v>1</v>
      </c>
      <c r="F552" s="242" t="s">
        <v>2135</v>
      </c>
      <c r="G552" s="239"/>
      <c r="H552" s="243">
        <v>6.2999999999999998</v>
      </c>
      <c r="I552" s="244"/>
      <c r="J552" s="239"/>
      <c r="K552" s="239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162</v>
      </c>
      <c r="AU552" s="249" t="s">
        <v>88</v>
      </c>
      <c r="AV552" s="13" t="s">
        <v>88</v>
      </c>
      <c r="AW552" s="13" t="s">
        <v>33</v>
      </c>
      <c r="AX552" s="13" t="s">
        <v>78</v>
      </c>
      <c r="AY552" s="249" t="s">
        <v>153</v>
      </c>
    </row>
    <row r="553" s="2" customFormat="1" ht="24.15" customHeight="1">
      <c r="A553" s="37"/>
      <c r="B553" s="38"/>
      <c r="C553" s="225" t="s">
        <v>1018</v>
      </c>
      <c r="D553" s="225" t="s">
        <v>155</v>
      </c>
      <c r="E553" s="226" t="s">
        <v>1024</v>
      </c>
      <c r="F553" s="227" t="s">
        <v>1025</v>
      </c>
      <c r="G553" s="228" t="s">
        <v>352</v>
      </c>
      <c r="H553" s="229">
        <v>8</v>
      </c>
      <c r="I553" s="230"/>
      <c r="J553" s="231">
        <f>ROUND(I553*H553,0)</f>
        <v>0</v>
      </c>
      <c r="K553" s="227" t="s">
        <v>159</v>
      </c>
      <c r="L553" s="43"/>
      <c r="M553" s="232" t="s">
        <v>1</v>
      </c>
      <c r="N553" s="233" t="s">
        <v>44</v>
      </c>
      <c r="O553" s="90"/>
      <c r="P553" s="234">
        <f>O553*H553</f>
        <v>0</v>
      </c>
      <c r="Q553" s="234">
        <v>0.0016299999999999999</v>
      </c>
      <c r="R553" s="234">
        <f>Q553*H553</f>
        <v>0.01304</v>
      </c>
      <c r="S553" s="234">
        <v>0</v>
      </c>
      <c r="T553" s="235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36" t="s">
        <v>231</v>
      </c>
      <c r="AT553" s="236" t="s">
        <v>155</v>
      </c>
      <c r="AU553" s="236" t="s">
        <v>88</v>
      </c>
      <c r="AY553" s="16" t="s">
        <v>153</v>
      </c>
      <c r="BE553" s="237">
        <f>IF(N553="základní",J553,0)</f>
        <v>0</v>
      </c>
      <c r="BF553" s="237">
        <f>IF(N553="snížená",J553,0)</f>
        <v>0</v>
      </c>
      <c r="BG553" s="237">
        <f>IF(N553="zákl. přenesená",J553,0)</f>
        <v>0</v>
      </c>
      <c r="BH553" s="237">
        <f>IF(N553="sníž. přenesená",J553,0)</f>
        <v>0</v>
      </c>
      <c r="BI553" s="237">
        <f>IF(N553="nulová",J553,0)</f>
        <v>0</v>
      </c>
      <c r="BJ553" s="16" t="s">
        <v>88</v>
      </c>
      <c r="BK553" s="237">
        <f>ROUND(I553*H553,0)</f>
        <v>0</v>
      </c>
      <c r="BL553" s="16" t="s">
        <v>231</v>
      </c>
      <c r="BM553" s="236" t="s">
        <v>2136</v>
      </c>
    </row>
    <row r="554" s="13" customFormat="1">
      <c r="A554" s="13"/>
      <c r="B554" s="238"/>
      <c r="C554" s="239"/>
      <c r="D554" s="240" t="s">
        <v>162</v>
      </c>
      <c r="E554" s="241" t="s">
        <v>1</v>
      </c>
      <c r="F554" s="242" t="s">
        <v>1027</v>
      </c>
      <c r="G554" s="239"/>
      <c r="H554" s="243">
        <v>8</v>
      </c>
      <c r="I554" s="244"/>
      <c r="J554" s="239"/>
      <c r="K554" s="239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162</v>
      </c>
      <c r="AU554" s="249" t="s">
        <v>88</v>
      </c>
      <c r="AV554" s="13" t="s">
        <v>88</v>
      </c>
      <c r="AW554" s="13" t="s">
        <v>33</v>
      </c>
      <c r="AX554" s="13" t="s">
        <v>78</v>
      </c>
      <c r="AY554" s="249" t="s">
        <v>153</v>
      </c>
    </row>
    <row r="555" s="2" customFormat="1" ht="37.8" customHeight="1">
      <c r="A555" s="37"/>
      <c r="B555" s="38"/>
      <c r="C555" s="225" t="s">
        <v>1023</v>
      </c>
      <c r="D555" s="225" t="s">
        <v>155</v>
      </c>
      <c r="E555" s="226" t="s">
        <v>1029</v>
      </c>
      <c r="F555" s="227" t="s">
        <v>1030</v>
      </c>
      <c r="G555" s="228" t="s">
        <v>707</v>
      </c>
      <c r="H555" s="229">
        <v>4</v>
      </c>
      <c r="I555" s="230"/>
      <c r="J555" s="231">
        <f>ROUND(I555*H555,0)</f>
        <v>0</v>
      </c>
      <c r="K555" s="227" t="s">
        <v>1</v>
      </c>
      <c r="L555" s="43"/>
      <c r="M555" s="232" t="s">
        <v>1</v>
      </c>
      <c r="N555" s="233" t="s">
        <v>44</v>
      </c>
      <c r="O555" s="90"/>
      <c r="P555" s="234">
        <f>O555*H555</f>
        <v>0</v>
      </c>
      <c r="Q555" s="234">
        <v>0</v>
      </c>
      <c r="R555" s="234">
        <f>Q555*H555</f>
        <v>0</v>
      </c>
      <c r="S555" s="234">
        <v>0</v>
      </c>
      <c r="T555" s="235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36" t="s">
        <v>231</v>
      </c>
      <c r="AT555" s="236" t="s">
        <v>155</v>
      </c>
      <c r="AU555" s="236" t="s">
        <v>88</v>
      </c>
      <c r="AY555" s="16" t="s">
        <v>153</v>
      </c>
      <c r="BE555" s="237">
        <f>IF(N555="základní",J555,0)</f>
        <v>0</v>
      </c>
      <c r="BF555" s="237">
        <f>IF(N555="snížená",J555,0)</f>
        <v>0</v>
      </c>
      <c r="BG555" s="237">
        <f>IF(N555="zákl. přenesená",J555,0)</f>
        <v>0</v>
      </c>
      <c r="BH555" s="237">
        <f>IF(N555="sníž. přenesená",J555,0)</f>
        <v>0</v>
      </c>
      <c r="BI555" s="237">
        <f>IF(N555="nulová",J555,0)</f>
        <v>0</v>
      </c>
      <c r="BJ555" s="16" t="s">
        <v>88</v>
      </c>
      <c r="BK555" s="237">
        <f>ROUND(I555*H555,0)</f>
        <v>0</v>
      </c>
      <c r="BL555" s="16" t="s">
        <v>231</v>
      </c>
      <c r="BM555" s="236" t="s">
        <v>2137</v>
      </c>
    </row>
    <row r="556" s="2" customFormat="1" ht="24.15" customHeight="1">
      <c r="A556" s="37"/>
      <c r="B556" s="38"/>
      <c r="C556" s="225" t="s">
        <v>1028</v>
      </c>
      <c r="D556" s="225" t="s">
        <v>155</v>
      </c>
      <c r="E556" s="226" t="s">
        <v>1033</v>
      </c>
      <c r="F556" s="227" t="s">
        <v>1034</v>
      </c>
      <c r="G556" s="228" t="s">
        <v>707</v>
      </c>
      <c r="H556" s="229">
        <v>4</v>
      </c>
      <c r="I556" s="230"/>
      <c r="J556" s="231">
        <f>ROUND(I556*H556,0)</f>
        <v>0</v>
      </c>
      <c r="K556" s="227" t="s">
        <v>1</v>
      </c>
      <c r="L556" s="43"/>
      <c r="M556" s="232" t="s">
        <v>1</v>
      </c>
      <c r="N556" s="233" t="s">
        <v>44</v>
      </c>
      <c r="O556" s="90"/>
      <c r="P556" s="234">
        <f>O556*H556</f>
        <v>0</v>
      </c>
      <c r="Q556" s="234">
        <v>0</v>
      </c>
      <c r="R556" s="234">
        <f>Q556*H556</f>
        <v>0</v>
      </c>
      <c r="S556" s="234">
        <v>0</v>
      </c>
      <c r="T556" s="235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236" t="s">
        <v>231</v>
      </c>
      <c r="AT556" s="236" t="s">
        <v>155</v>
      </c>
      <c r="AU556" s="236" t="s">
        <v>88</v>
      </c>
      <c r="AY556" s="16" t="s">
        <v>153</v>
      </c>
      <c r="BE556" s="237">
        <f>IF(N556="základní",J556,0)</f>
        <v>0</v>
      </c>
      <c r="BF556" s="237">
        <f>IF(N556="snížená",J556,0)</f>
        <v>0</v>
      </c>
      <c r="BG556" s="237">
        <f>IF(N556="zákl. přenesená",J556,0)</f>
        <v>0</v>
      </c>
      <c r="BH556" s="237">
        <f>IF(N556="sníž. přenesená",J556,0)</f>
        <v>0</v>
      </c>
      <c r="BI556" s="237">
        <f>IF(N556="nulová",J556,0)</f>
        <v>0</v>
      </c>
      <c r="BJ556" s="16" t="s">
        <v>88</v>
      </c>
      <c r="BK556" s="237">
        <f>ROUND(I556*H556,0)</f>
        <v>0</v>
      </c>
      <c r="BL556" s="16" t="s">
        <v>231</v>
      </c>
      <c r="BM556" s="236" t="s">
        <v>2138</v>
      </c>
    </row>
    <row r="557" s="13" customFormat="1">
      <c r="A557" s="13"/>
      <c r="B557" s="238"/>
      <c r="C557" s="239"/>
      <c r="D557" s="240" t="s">
        <v>162</v>
      </c>
      <c r="E557" s="241" t="s">
        <v>1</v>
      </c>
      <c r="F557" s="242" t="s">
        <v>1036</v>
      </c>
      <c r="G557" s="239"/>
      <c r="H557" s="243">
        <v>4</v>
      </c>
      <c r="I557" s="244"/>
      <c r="J557" s="239"/>
      <c r="K557" s="239"/>
      <c r="L557" s="245"/>
      <c r="M557" s="246"/>
      <c r="N557" s="247"/>
      <c r="O557" s="247"/>
      <c r="P557" s="247"/>
      <c r="Q557" s="247"/>
      <c r="R557" s="247"/>
      <c r="S557" s="247"/>
      <c r="T557" s="24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9" t="s">
        <v>162</v>
      </c>
      <c r="AU557" s="249" t="s">
        <v>88</v>
      </c>
      <c r="AV557" s="13" t="s">
        <v>88</v>
      </c>
      <c r="AW557" s="13" t="s">
        <v>33</v>
      </c>
      <c r="AX557" s="13" t="s">
        <v>78</v>
      </c>
      <c r="AY557" s="249" t="s">
        <v>153</v>
      </c>
    </row>
    <row r="558" s="2" customFormat="1" ht="21.75" customHeight="1">
      <c r="A558" s="37"/>
      <c r="B558" s="38"/>
      <c r="C558" s="225" t="s">
        <v>1032</v>
      </c>
      <c r="D558" s="225" t="s">
        <v>155</v>
      </c>
      <c r="E558" s="226" t="s">
        <v>1038</v>
      </c>
      <c r="F558" s="227" t="s">
        <v>1039</v>
      </c>
      <c r="G558" s="228" t="s">
        <v>707</v>
      </c>
      <c r="H558" s="229">
        <v>6</v>
      </c>
      <c r="I558" s="230"/>
      <c r="J558" s="231">
        <f>ROUND(I558*H558,0)</f>
        <v>0</v>
      </c>
      <c r="K558" s="227" t="s">
        <v>1</v>
      </c>
      <c r="L558" s="43"/>
      <c r="M558" s="232" t="s">
        <v>1</v>
      </c>
      <c r="N558" s="233" t="s">
        <v>44</v>
      </c>
      <c r="O558" s="90"/>
      <c r="P558" s="234">
        <f>O558*H558</f>
        <v>0</v>
      </c>
      <c r="Q558" s="234">
        <v>0</v>
      </c>
      <c r="R558" s="234">
        <f>Q558*H558</f>
        <v>0</v>
      </c>
      <c r="S558" s="234">
        <v>0</v>
      </c>
      <c r="T558" s="235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6" t="s">
        <v>231</v>
      </c>
      <c r="AT558" s="236" t="s">
        <v>155</v>
      </c>
      <c r="AU558" s="236" t="s">
        <v>88</v>
      </c>
      <c r="AY558" s="16" t="s">
        <v>153</v>
      </c>
      <c r="BE558" s="237">
        <f>IF(N558="základní",J558,0)</f>
        <v>0</v>
      </c>
      <c r="BF558" s="237">
        <f>IF(N558="snížená",J558,0)</f>
        <v>0</v>
      </c>
      <c r="BG558" s="237">
        <f>IF(N558="zákl. přenesená",J558,0)</f>
        <v>0</v>
      </c>
      <c r="BH558" s="237">
        <f>IF(N558="sníž. přenesená",J558,0)</f>
        <v>0</v>
      </c>
      <c r="BI558" s="237">
        <f>IF(N558="nulová",J558,0)</f>
        <v>0</v>
      </c>
      <c r="BJ558" s="16" t="s">
        <v>88</v>
      </c>
      <c r="BK558" s="237">
        <f>ROUND(I558*H558,0)</f>
        <v>0</v>
      </c>
      <c r="BL558" s="16" t="s">
        <v>231</v>
      </c>
      <c r="BM558" s="236" t="s">
        <v>2139</v>
      </c>
    </row>
    <row r="559" s="2" customFormat="1" ht="24.15" customHeight="1">
      <c r="A559" s="37"/>
      <c r="B559" s="38"/>
      <c r="C559" s="225" t="s">
        <v>1037</v>
      </c>
      <c r="D559" s="225" t="s">
        <v>155</v>
      </c>
      <c r="E559" s="226" t="s">
        <v>1042</v>
      </c>
      <c r="F559" s="227" t="s">
        <v>1043</v>
      </c>
      <c r="G559" s="228" t="s">
        <v>707</v>
      </c>
      <c r="H559" s="229">
        <v>4</v>
      </c>
      <c r="I559" s="230"/>
      <c r="J559" s="231">
        <f>ROUND(I559*H559,0)</f>
        <v>0</v>
      </c>
      <c r="K559" s="227" t="s">
        <v>1</v>
      </c>
      <c r="L559" s="43"/>
      <c r="M559" s="232" t="s">
        <v>1</v>
      </c>
      <c r="N559" s="233" t="s">
        <v>44</v>
      </c>
      <c r="O559" s="90"/>
      <c r="P559" s="234">
        <f>O559*H559</f>
        <v>0</v>
      </c>
      <c r="Q559" s="234">
        <v>0</v>
      </c>
      <c r="R559" s="234">
        <f>Q559*H559</f>
        <v>0</v>
      </c>
      <c r="S559" s="234">
        <v>0</v>
      </c>
      <c r="T559" s="235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36" t="s">
        <v>231</v>
      </c>
      <c r="AT559" s="236" t="s">
        <v>155</v>
      </c>
      <c r="AU559" s="236" t="s">
        <v>88</v>
      </c>
      <c r="AY559" s="16" t="s">
        <v>153</v>
      </c>
      <c r="BE559" s="237">
        <f>IF(N559="základní",J559,0)</f>
        <v>0</v>
      </c>
      <c r="BF559" s="237">
        <f>IF(N559="snížená",J559,0)</f>
        <v>0</v>
      </c>
      <c r="BG559" s="237">
        <f>IF(N559="zákl. přenesená",J559,0)</f>
        <v>0</v>
      </c>
      <c r="BH559" s="237">
        <f>IF(N559="sníž. přenesená",J559,0)</f>
        <v>0</v>
      </c>
      <c r="BI559" s="237">
        <f>IF(N559="nulová",J559,0)</f>
        <v>0</v>
      </c>
      <c r="BJ559" s="16" t="s">
        <v>88</v>
      </c>
      <c r="BK559" s="237">
        <f>ROUND(I559*H559,0)</f>
        <v>0</v>
      </c>
      <c r="BL559" s="16" t="s">
        <v>231</v>
      </c>
      <c r="BM559" s="236" t="s">
        <v>2140</v>
      </c>
    </row>
    <row r="560" s="2" customFormat="1" ht="24.15" customHeight="1">
      <c r="A560" s="37"/>
      <c r="B560" s="38"/>
      <c r="C560" s="225" t="s">
        <v>1041</v>
      </c>
      <c r="D560" s="225" t="s">
        <v>155</v>
      </c>
      <c r="E560" s="226" t="s">
        <v>1768</v>
      </c>
      <c r="F560" s="227" t="s">
        <v>1769</v>
      </c>
      <c r="G560" s="228" t="s">
        <v>183</v>
      </c>
      <c r="H560" s="229">
        <v>0.59399999999999997</v>
      </c>
      <c r="I560" s="230"/>
      <c r="J560" s="231">
        <f>ROUND(I560*H560,0)</f>
        <v>0</v>
      </c>
      <c r="K560" s="227" t="s">
        <v>159</v>
      </c>
      <c r="L560" s="43"/>
      <c r="M560" s="232" t="s">
        <v>1</v>
      </c>
      <c r="N560" s="233" t="s">
        <v>44</v>
      </c>
      <c r="O560" s="90"/>
      <c r="P560" s="234">
        <f>O560*H560</f>
        <v>0</v>
      </c>
      <c r="Q560" s="234">
        <v>0</v>
      </c>
      <c r="R560" s="234">
        <f>Q560*H560</f>
        <v>0</v>
      </c>
      <c r="S560" s="234">
        <v>0</v>
      </c>
      <c r="T560" s="235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36" t="s">
        <v>231</v>
      </c>
      <c r="AT560" s="236" t="s">
        <v>155</v>
      </c>
      <c r="AU560" s="236" t="s">
        <v>88</v>
      </c>
      <c r="AY560" s="16" t="s">
        <v>153</v>
      </c>
      <c r="BE560" s="237">
        <f>IF(N560="základní",J560,0)</f>
        <v>0</v>
      </c>
      <c r="BF560" s="237">
        <f>IF(N560="snížená",J560,0)</f>
        <v>0</v>
      </c>
      <c r="BG560" s="237">
        <f>IF(N560="zákl. přenesená",J560,0)</f>
        <v>0</v>
      </c>
      <c r="BH560" s="237">
        <f>IF(N560="sníž. přenesená",J560,0)</f>
        <v>0</v>
      </c>
      <c r="BI560" s="237">
        <f>IF(N560="nulová",J560,0)</f>
        <v>0</v>
      </c>
      <c r="BJ560" s="16" t="s">
        <v>88</v>
      </c>
      <c r="BK560" s="237">
        <f>ROUND(I560*H560,0)</f>
        <v>0</v>
      </c>
      <c r="BL560" s="16" t="s">
        <v>231</v>
      </c>
      <c r="BM560" s="236" t="s">
        <v>2141</v>
      </c>
    </row>
    <row r="561" s="12" customFormat="1" ht="22.8" customHeight="1">
      <c r="A561" s="12"/>
      <c r="B561" s="209"/>
      <c r="C561" s="210"/>
      <c r="D561" s="211" t="s">
        <v>77</v>
      </c>
      <c r="E561" s="223" t="s">
        <v>1049</v>
      </c>
      <c r="F561" s="223" t="s">
        <v>1050</v>
      </c>
      <c r="G561" s="210"/>
      <c r="H561" s="210"/>
      <c r="I561" s="213"/>
      <c r="J561" s="224">
        <f>BK561</f>
        <v>0</v>
      </c>
      <c r="K561" s="210"/>
      <c r="L561" s="215"/>
      <c r="M561" s="216"/>
      <c r="N561" s="217"/>
      <c r="O561" s="217"/>
      <c r="P561" s="218">
        <f>SUM(P562:P601)</f>
        <v>0</v>
      </c>
      <c r="Q561" s="217"/>
      <c r="R561" s="218">
        <f>SUM(R562:R601)</f>
        <v>3.6995710000000002</v>
      </c>
      <c r="S561" s="217"/>
      <c r="T561" s="219">
        <f>SUM(T562:T601)</f>
        <v>2.5793600000000003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20" t="s">
        <v>88</v>
      </c>
      <c r="AT561" s="221" t="s">
        <v>77</v>
      </c>
      <c r="AU561" s="221" t="s">
        <v>8</v>
      </c>
      <c r="AY561" s="220" t="s">
        <v>153</v>
      </c>
      <c r="BK561" s="222">
        <f>SUM(BK562:BK601)</f>
        <v>0</v>
      </c>
    </row>
    <row r="562" s="2" customFormat="1" ht="16.5" customHeight="1">
      <c r="A562" s="37"/>
      <c r="B562" s="38"/>
      <c r="C562" s="225" t="s">
        <v>1045</v>
      </c>
      <c r="D562" s="225" t="s">
        <v>155</v>
      </c>
      <c r="E562" s="226" t="s">
        <v>1771</v>
      </c>
      <c r="F562" s="227" t="s">
        <v>1772</v>
      </c>
      <c r="G562" s="228" t="s">
        <v>158</v>
      </c>
      <c r="H562" s="229">
        <v>7.2800000000000002</v>
      </c>
      <c r="I562" s="230"/>
      <c r="J562" s="231">
        <f>ROUND(I562*H562,0)</f>
        <v>0</v>
      </c>
      <c r="K562" s="227" t="s">
        <v>159</v>
      </c>
      <c r="L562" s="43"/>
      <c r="M562" s="232" t="s">
        <v>1</v>
      </c>
      <c r="N562" s="233" t="s">
        <v>44</v>
      </c>
      <c r="O562" s="90"/>
      <c r="P562" s="234">
        <f>O562*H562</f>
        <v>0</v>
      </c>
      <c r="Q562" s="234">
        <v>0</v>
      </c>
      <c r="R562" s="234">
        <f>Q562*H562</f>
        <v>0</v>
      </c>
      <c r="S562" s="234">
        <v>0.017999999999999999</v>
      </c>
      <c r="T562" s="235">
        <f>S562*H562</f>
        <v>0.13103999999999999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36" t="s">
        <v>231</v>
      </c>
      <c r="AT562" s="236" t="s">
        <v>155</v>
      </c>
      <c r="AU562" s="236" t="s">
        <v>88</v>
      </c>
      <c r="AY562" s="16" t="s">
        <v>153</v>
      </c>
      <c r="BE562" s="237">
        <f>IF(N562="základní",J562,0)</f>
        <v>0</v>
      </c>
      <c r="BF562" s="237">
        <f>IF(N562="snížená",J562,0)</f>
        <v>0</v>
      </c>
      <c r="BG562" s="237">
        <f>IF(N562="zákl. přenesená",J562,0)</f>
        <v>0</v>
      </c>
      <c r="BH562" s="237">
        <f>IF(N562="sníž. přenesená",J562,0)</f>
        <v>0</v>
      </c>
      <c r="BI562" s="237">
        <f>IF(N562="nulová",J562,0)</f>
        <v>0</v>
      </c>
      <c r="BJ562" s="16" t="s">
        <v>88</v>
      </c>
      <c r="BK562" s="237">
        <f>ROUND(I562*H562,0)</f>
        <v>0</v>
      </c>
      <c r="BL562" s="16" t="s">
        <v>231</v>
      </c>
      <c r="BM562" s="236" t="s">
        <v>2142</v>
      </c>
    </row>
    <row r="563" s="13" customFormat="1">
      <c r="A563" s="13"/>
      <c r="B563" s="238"/>
      <c r="C563" s="239"/>
      <c r="D563" s="240" t="s">
        <v>162</v>
      </c>
      <c r="E563" s="241" t="s">
        <v>1</v>
      </c>
      <c r="F563" s="242" t="s">
        <v>1706</v>
      </c>
      <c r="G563" s="239"/>
      <c r="H563" s="243">
        <v>7.2800000000000002</v>
      </c>
      <c r="I563" s="244"/>
      <c r="J563" s="239"/>
      <c r="K563" s="239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162</v>
      </c>
      <c r="AU563" s="249" t="s">
        <v>88</v>
      </c>
      <c r="AV563" s="13" t="s">
        <v>88</v>
      </c>
      <c r="AW563" s="13" t="s">
        <v>33</v>
      </c>
      <c r="AX563" s="13" t="s">
        <v>78</v>
      </c>
      <c r="AY563" s="249" t="s">
        <v>153</v>
      </c>
    </row>
    <row r="564" s="2" customFormat="1" ht="24.15" customHeight="1">
      <c r="A564" s="37"/>
      <c r="B564" s="38"/>
      <c r="C564" s="225" t="s">
        <v>1051</v>
      </c>
      <c r="D564" s="225" t="s">
        <v>155</v>
      </c>
      <c r="E564" s="226" t="s">
        <v>1052</v>
      </c>
      <c r="F564" s="227" t="s">
        <v>1053</v>
      </c>
      <c r="G564" s="228" t="s">
        <v>352</v>
      </c>
      <c r="H564" s="229">
        <v>144.46000000000001</v>
      </c>
      <c r="I564" s="230"/>
      <c r="J564" s="231">
        <f>ROUND(I564*H564,0)</f>
        <v>0</v>
      </c>
      <c r="K564" s="227" t="s">
        <v>159</v>
      </c>
      <c r="L564" s="43"/>
      <c r="M564" s="232" t="s">
        <v>1</v>
      </c>
      <c r="N564" s="233" t="s">
        <v>44</v>
      </c>
      <c r="O564" s="90"/>
      <c r="P564" s="234">
        <f>O564*H564</f>
        <v>0</v>
      </c>
      <c r="Q564" s="234">
        <v>0</v>
      </c>
      <c r="R564" s="234">
        <f>Q564*H564</f>
        <v>0</v>
      </c>
      <c r="S564" s="234">
        <v>0.016</v>
      </c>
      <c r="T564" s="235">
        <f>S564*H564</f>
        <v>2.3113600000000001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36" t="s">
        <v>231</v>
      </c>
      <c r="AT564" s="236" t="s">
        <v>155</v>
      </c>
      <c r="AU564" s="236" t="s">
        <v>88</v>
      </c>
      <c r="AY564" s="16" t="s">
        <v>153</v>
      </c>
      <c r="BE564" s="237">
        <f>IF(N564="základní",J564,0)</f>
        <v>0</v>
      </c>
      <c r="BF564" s="237">
        <f>IF(N564="snížená",J564,0)</f>
        <v>0</v>
      </c>
      <c r="BG564" s="237">
        <f>IF(N564="zákl. přenesená",J564,0)</f>
        <v>0</v>
      </c>
      <c r="BH564" s="237">
        <f>IF(N564="sníž. přenesená",J564,0)</f>
        <v>0</v>
      </c>
      <c r="BI564" s="237">
        <f>IF(N564="nulová",J564,0)</f>
        <v>0</v>
      </c>
      <c r="BJ564" s="16" t="s">
        <v>88</v>
      </c>
      <c r="BK564" s="237">
        <f>ROUND(I564*H564,0)</f>
        <v>0</v>
      </c>
      <c r="BL564" s="16" t="s">
        <v>231</v>
      </c>
      <c r="BM564" s="236" t="s">
        <v>2143</v>
      </c>
    </row>
    <row r="565" s="13" customFormat="1">
      <c r="A565" s="13"/>
      <c r="B565" s="238"/>
      <c r="C565" s="239"/>
      <c r="D565" s="240" t="s">
        <v>162</v>
      </c>
      <c r="E565" s="241" t="s">
        <v>1</v>
      </c>
      <c r="F565" s="242" t="s">
        <v>1775</v>
      </c>
      <c r="G565" s="239"/>
      <c r="H565" s="243">
        <v>136.80000000000001</v>
      </c>
      <c r="I565" s="244"/>
      <c r="J565" s="239"/>
      <c r="K565" s="239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162</v>
      </c>
      <c r="AU565" s="249" t="s">
        <v>88</v>
      </c>
      <c r="AV565" s="13" t="s">
        <v>88</v>
      </c>
      <c r="AW565" s="13" t="s">
        <v>33</v>
      </c>
      <c r="AX565" s="13" t="s">
        <v>78</v>
      </c>
      <c r="AY565" s="249" t="s">
        <v>153</v>
      </c>
    </row>
    <row r="566" s="13" customFormat="1">
      <c r="A566" s="13"/>
      <c r="B566" s="238"/>
      <c r="C566" s="239"/>
      <c r="D566" s="240" t="s">
        <v>162</v>
      </c>
      <c r="E566" s="241" t="s">
        <v>1</v>
      </c>
      <c r="F566" s="242" t="s">
        <v>1056</v>
      </c>
      <c r="G566" s="239"/>
      <c r="H566" s="243">
        <v>7.6600000000000001</v>
      </c>
      <c r="I566" s="244"/>
      <c r="J566" s="239"/>
      <c r="K566" s="239"/>
      <c r="L566" s="245"/>
      <c r="M566" s="246"/>
      <c r="N566" s="247"/>
      <c r="O566" s="247"/>
      <c r="P566" s="247"/>
      <c r="Q566" s="247"/>
      <c r="R566" s="247"/>
      <c r="S566" s="247"/>
      <c r="T566" s="24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9" t="s">
        <v>162</v>
      </c>
      <c r="AU566" s="249" t="s">
        <v>88</v>
      </c>
      <c r="AV566" s="13" t="s">
        <v>88</v>
      </c>
      <c r="AW566" s="13" t="s">
        <v>33</v>
      </c>
      <c r="AX566" s="13" t="s">
        <v>78</v>
      </c>
      <c r="AY566" s="249" t="s">
        <v>153</v>
      </c>
    </row>
    <row r="567" s="2" customFormat="1" ht="33" customHeight="1">
      <c r="A567" s="37"/>
      <c r="B567" s="38"/>
      <c r="C567" s="225" t="s">
        <v>1057</v>
      </c>
      <c r="D567" s="225" t="s">
        <v>155</v>
      </c>
      <c r="E567" s="226" t="s">
        <v>1058</v>
      </c>
      <c r="F567" s="227" t="s">
        <v>1059</v>
      </c>
      <c r="G567" s="228" t="s">
        <v>352</v>
      </c>
      <c r="H567" s="229">
        <v>8.5600000000000005</v>
      </c>
      <c r="I567" s="230"/>
      <c r="J567" s="231">
        <f>ROUND(I567*H567,0)</f>
        <v>0</v>
      </c>
      <c r="K567" s="227" t="s">
        <v>159</v>
      </c>
      <c r="L567" s="43"/>
      <c r="M567" s="232" t="s">
        <v>1</v>
      </c>
      <c r="N567" s="233" t="s">
        <v>44</v>
      </c>
      <c r="O567" s="90"/>
      <c r="P567" s="234">
        <f>O567*H567</f>
        <v>0</v>
      </c>
      <c r="Q567" s="234">
        <v>0</v>
      </c>
      <c r="R567" s="234">
        <f>Q567*H567</f>
        <v>0</v>
      </c>
      <c r="S567" s="234">
        <v>0.016</v>
      </c>
      <c r="T567" s="235">
        <f>S567*H567</f>
        <v>0.13696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6" t="s">
        <v>231</v>
      </c>
      <c r="AT567" s="236" t="s">
        <v>155</v>
      </c>
      <c r="AU567" s="236" t="s">
        <v>88</v>
      </c>
      <c r="AY567" s="16" t="s">
        <v>153</v>
      </c>
      <c r="BE567" s="237">
        <f>IF(N567="základní",J567,0)</f>
        <v>0</v>
      </c>
      <c r="BF567" s="237">
        <f>IF(N567="snížená",J567,0)</f>
        <v>0</v>
      </c>
      <c r="BG567" s="237">
        <f>IF(N567="zákl. přenesená",J567,0)</f>
        <v>0</v>
      </c>
      <c r="BH567" s="237">
        <f>IF(N567="sníž. přenesená",J567,0)</f>
        <v>0</v>
      </c>
      <c r="BI567" s="237">
        <f>IF(N567="nulová",J567,0)</f>
        <v>0</v>
      </c>
      <c r="BJ567" s="16" t="s">
        <v>88</v>
      </c>
      <c r="BK567" s="237">
        <f>ROUND(I567*H567,0)</f>
        <v>0</v>
      </c>
      <c r="BL567" s="16" t="s">
        <v>231</v>
      </c>
      <c r="BM567" s="236" t="s">
        <v>2144</v>
      </c>
    </row>
    <row r="568" s="13" customFormat="1">
      <c r="A568" s="13"/>
      <c r="B568" s="238"/>
      <c r="C568" s="239"/>
      <c r="D568" s="240" t="s">
        <v>162</v>
      </c>
      <c r="E568" s="241" t="s">
        <v>1</v>
      </c>
      <c r="F568" s="242" t="s">
        <v>2145</v>
      </c>
      <c r="G568" s="239"/>
      <c r="H568" s="243">
        <v>8.5600000000000005</v>
      </c>
      <c r="I568" s="244"/>
      <c r="J568" s="239"/>
      <c r="K568" s="239"/>
      <c r="L568" s="245"/>
      <c r="M568" s="246"/>
      <c r="N568" s="247"/>
      <c r="O568" s="247"/>
      <c r="P568" s="247"/>
      <c r="Q568" s="247"/>
      <c r="R568" s="247"/>
      <c r="S568" s="247"/>
      <c r="T568" s="24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9" t="s">
        <v>162</v>
      </c>
      <c r="AU568" s="249" t="s">
        <v>88</v>
      </c>
      <c r="AV568" s="13" t="s">
        <v>88</v>
      </c>
      <c r="AW568" s="13" t="s">
        <v>33</v>
      </c>
      <c r="AX568" s="13" t="s">
        <v>78</v>
      </c>
      <c r="AY568" s="249" t="s">
        <v>153</v>
      </c>
    </row>
    <row r="569" s="2" customFormat="1" ht="24.15" customHeight="1">
      <c r="A569" s="37"/>
      <c r="B569" s="38"/>
      <c r="C569" s="225" t="s">
        <v>1062</v>
      </c>
      <c r="D569" s="225" t="s">
        <v>155</v>
      </c>
      <c r="E569" s="226" t="s">
        <v>1063</v>
      </c>
      <c r="F569" s="227" t="s">
        <v>1064</v>
      </c>
      <c r="G569" s="228" t="s">
        <v>352</v>
      </c>
      <c r="H569" s="229">
        <v>144.46000000000001</v>
      </c>
      <c r="I569" s="230"/>
      <c r="J569" s="231">
        <f>ROUND(I569*H569,0)</f>
        <v>0</v>
      </c>
      <c r="K569" s="227" t="s">
        <v>159</v>
      </c>
      <c r="L569" s="43"/>
      <c r="M569" s="232" t="s">
        <v>1</v>
      </c>
      <c r="N569" s="233" t="s">
        <v>44</v>
      </c>
      <c r="O569" s="90"/>
      <c r="P569" s="234">
        <f>O569*H569</f>
        <v>0</v>
      </c>
      <c r="Q569" s="234">
        <v>0.00040000000000000002</v>
      </c>
      <c r="R569" s="234">
        <f>Q569*H569</f>
        <v>0.057784000000000009</v>
      </c>
      <c r="S569" s="234">
        <v>0</v>
      </c>
      <c r="T569" s="235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6" t="s">
        <v>231</v>
      </c>
      <c r="AT569" s="236" t="s">
        <v>155</v>
      </c>
      <c r="AU569" s="236" t="s">
        <v>88</v>
      </c>
      <c r="AY569" s="16" t="s">
        <v>153</v>
      </c>
      <c r="BE569" s="237">
        <f>IF(N569="základní",J569,0)</f>
        <v>0</v>
      </c>
      <c r="BF569" s="237">
        <f>IF(N569="snížená",J569,0)</f>
        <v>0</v>
      </c>
      <c r="BG569" s="237">
        <f>IF(N569="zákl. přenesená",J569,0)</f>
        <v>0</v>
      </c>
      <c r="BH569" s="237">
        <f>IF(N569="sníž. přenesená",J569,0)</f>
        <v>0</v>
      </c>
      <c r="BI569" s="237">
        <f>IF(N569="nulová",J569,0)</f>
        <v>0</v>
      </c>
      <c r="BJ569" s="16" t="s">
        <v>88</v>
      </c>
      <c r="BK569" s="237">
        <f>ROUND(I569*H569,0)</f>
        <v>0</v>
      </c>
      <c r="BL569" s="16" t="s">
        <v>231</v>
      </c>
      <c r="BM569" s="236" t="s">
        <v>2146</v>
      </c>
    </row>
    <row r="570" s="13" customFormat="1">
      <c r="A570" s="13"/>
      <c r="B570" s="238"/>
      <c r="C570" s="239"/>
      <c r="D570" s="240" t="s">
        <v>162</v>
      </c>
      <c r="E570" s="241" t="s">
        <v>1</v>
      </c>
      <c r="F570" s="242" t="s">
        <v>1779</v>
      </c>
      <c r="G570" s="239"/>
      <c r="H570" s="243">
        <v>79.200000000000003</v>
      </c>
      <c r="I570" s="244"/>
      <c r="J570" s="239"/>
      <c r="K570" s="239"/>
      <c r="L570" s="245"/>
      <c r="M570" s="246"/>
      <c r="N570" s="247"/>
      <c r="O570" s="247"/>
      <c r="P570" s="247"/>
      <c r="Q570" s="247"/>
      <c r="R570" s="247"/>
      <c r="S570" s="247"/>
      <c r="T570" s="24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9" t="s">
        <v>162</v>
      </c>
      <c r="AU570" s="249" t="s">
        <v>88</v>
      </c>
      <c r="AV570" s="13" t="s">
        <v>88</v>
      </c>
      <c r="AW570" s="13" t="s">
        <v>33</v>
      </c>
      <c r="AX570" s="13" t="s">
        <v>78</v>
      </c>
      <c r="AY570" s="249" t="s">
        <v>153</v>
      </c>
    </row>
    <row r="571" s="13" customFormat="1">
      <c r="A571" s="13"/>
      <c r="B571" s="238"/>
      <c r="C571" s="239"/>
      <c r="D571" s="240" t="s">
        <v>162</v>
      </c>
      <c r="E571" s="241" t="s">
        <v>1</v>
      </c>
      <c r="F571" s="242" t="s">
        <v>1780</v>
      </c>
      <c r="G571" s="239"/>
      <c r="H571" s="243">
        <v>57.600000000000001</v>
      </c>
      <c r="I571" s="244"/>
      <c r="J571" s="239"/>
      <c r="K571" s="239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162</v>
      </c>
      <c r="AU571" s="249" t="s">
        <v>88</v>
      </c>
      <c r="AV571" s="13" t="s">
        <v>88</v>
      </c>
      <c r="AW571" s="13" t="s">
        <v>33</v>
      </c>
      <c r="AX571" s="13" t="s">
        <v>78</v>
      </c>
      <c r="AY571" s="249" t="s">
        <v>153</v>
      </c>
    </row>
    <row r="572" s="13" customFormat="1">
      <c r="A572" s="13"/>
      <c r="B572" s="238"/>
      <c r="C572" s="239"/>
      <c r="D572" s="240" t="s">
        <v>162</v>
      </c>
      <c r="E572" s="241" t="s">
        <v>1</v>
      </c>
      <c r="F572" s="242" t="s">
        <v>1067</v>
      </c>
      <c r="G572" s="239"/>
      <c r="H572" s="243">
        <v>7.6600000000000001</v>
      </c>
      <c r="I572" s="244"/>
      <c r="J572" s="239"/>
      <c r="K572" s="239"/>
      <c r="L572" s="245"/>
      <c r="M572" s="246"/>
      <c r="N572" s="247"/>
      <c r="O572" s="247"/>
      <c r="P572" s="247"/>
      <c r="Q572" s="247"/>
      <c r="R572" s="247"/>
      <c r="S572" s="247"/>
      <c r="T572" s="24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9" t="s">
        <v>162</v>
      </c>
      <c r="AU572" s="249" t="s">
        <v>88</v>
      </c>
      <c r="AV572" s="13" t="s">
        <v>88</v>
      </c>
      <c r="AW572" s="13" t="s">
        <v>33</v>
      </c>
      <c r="AX572" s="13" t="s">
        <v>78</v>
      </c>
      <c r="AY572" s="249" t="s">
        <v>153</v>
      </c>
    </row>
    <row r="573" s="2" customFormat="1" ht="24.15" customHeight="1">
      <c r="A573" s="37"/>
      <c r="B573" s="38"/>
      <c r="C573" s="225" t="s">
        <v>1068</v>
      </c>
      <c r="D573" s="225" t="s">
        <v>155</v>
      </c>
      <c r="E573" s="226" t="s">
        <v>1069</v>
      </c>
      <c r="F573" s="227" t="s">
        <v>1070</v>
      </c>
      <c r="G573" s="228" t="s">
        <v>352</v>
      </c>
      <c r="H573" s="229">
        <v>8.5600000000000005</v>
      </c>
      <c r="I573" s="230"/>
      <c r="J573" s="231">
        <f>ROUND(I573*H573,0)</f>
        <v>0</v>
      </c>
      <c r="K573" s="227" t="s">
        <v>159</v>
      </c>
      <c r="L573" s="43"/>
      <c r="M573" s="232" t="s">
        <v>1</v>
      </c>
      <c r="N573" s="233" t="s">
        <v>44</v>
      </c>
      <c r="O573" s="90"/>
      <c r="P573" s="234">
        <f>O573*H573</f>
        <v>0</v>
      </c>
      <c r="Q573" s="234">
        <v>0.00040000000000000002</v>
      </c>
      <c r="R573" s="234">
        <f>Q573*H573</f>
        <v>0.0034240000000000004</v>
      </c>
      <c r="S573" s="234">
        <v>0</v>
      </c>
      <c r="T573" s="235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36" t="s">
        <v>231</v>
      </c>
      <c r="AT573" s="236" t="s">
        <v>155</v>
      </c>
      <c r="AU573" s="236" t="s">
        <v>88</v>
      </c>
      <c r="AY573" s="16" t="s">
        <v>153</v>
      </c>
      <c r="BE573" s="237">
        <f>IF(N573="základní",J573,0)</f>
        <v>0</v>
      </c>
      <c r="BF573" s="237">
        <f>IF(N573="snížená",J573,0)</f>
        <v>0</v>
      </c>
      <c r="BG573" s="237">
        <f>IF(N573="zákl. přenesená",J573,0)</f>
        <v>0</v>
      </c>
      <c r="BH573" s="237">
        <f>IF(N573="sníž. přenesená",J573,0)</f>
        <v>0</v>
      </c>
      <c r="BI573" s="237">
        <f>IF(N573="nulová",J573,0)</f>
        <v>0</v>
      </c>
      <c r="BJ573" s="16" t="s">
        <v>88</v>
      </c>
      <c r="BK573" s="237">
        <f>ROUND(I573*H573,0)</f>
        <v>0</v>
      </c>
      <c r="BL573" s="16" t="s">
        <v>231</v>
      </c>
      <c r="BM573" s="236" t="s">
        <v>2147</v>
      </c>
    </row>
    <row r="574" s="13" customFormat="1">
      <c r="A574" s="13"/>
      <c r="B574" s="238"/>
      <c r="C574" s="239"/>
      <c r="D574" s="240" t="s">
        <v>162</v>
      </c>
      <c r="E574" s="241" t="s">
        <v>1</v>
      </c>
      <c r="F574" s="242" t="s">
        <v>2148</v>
      </c>
      <c r="G574" s="239"/>
      <c r="H574" s="243">
        <v>8.5600000000000005</v>
      </c>
      <c r="I574" s="244"/>
      <c r="J574" s="239"/>
      <c r="K574" s="239"/>
      <c r="L574" s="245"/>
      <c r="M574" s="246"/>
      <c r="N574" s="247"/>
      <c r="O574" s="247"/>
      <c r="P574" s="247"/>
      <c r="Q574" s="247"/>
      <c r="R574" s="247"/>
      <c r="S574" s="247"/>
      <c r="T574" s="24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9" t="s">
        <v>162</v>
      </c>
      <c r="AU574" s="249" t="s">
        <v>88</v>
      </c>
      <c r="AV574" s="13" t="s">
        <v>88</v>
      </c>
      <c r="AW574" s="13" t="s">
        <v>33</v>
      </c>
      <c r="AX574" s="13" t="s">
        <v>78</v>
      </c>
      <c r="AY574" s="249" t="s">
        <v>153</v>
      </c>
    </row>
    <row r="575" s="2" customFormat="1" ht="24.15" customHeight="1">
      <c r="A575" s="37"/>
      <c r="B575" s="38"/>
      <c r="C575" s="250" t="s">
        <v>1073</v>
      </c>
      <c r="D575" s="250" t="s">
        <v>232</v>
      </c>
      <c r="E575" s="251" t="s">
        <v>1074</v>
      </c>
      <c r="F575" s="252" t="s">
        <v>1075</v>
      </c>
      <c r="G575" s="253" t="s">
        <v>1076</v>
      </c>
      <c r="H575" s="254">
        <v>280.23700000000002</v>
      </c>
      <c r="I575" s="255"/>
      <c r="J575" s="256">
        <f>ROUND(I575*H575,0)</f>
        <v>0</v>
      </c>
      <c r="K575" s="252" t="s">
        <v>1</v>
      </c>
      <c r="L575" s="257"/>
      <c r="M575" s="258" t="s">
        <v>1</v>
      </c>
      <c r="N575" s="259" t="s">
        <v>44</v>
      </c>
      <c r="O575" s="90"/>
      <c r="P575" s="234">
        <f>O575*H575</f>
        <v>0</v>
      </c>
      <c r="Q575" s="234">
        <v>0.001</v>
      </c>
      <c r="R575" s="234">
        <f>Q575*H575</f>
        <v>0.28023700000000001</v>
      </c>
      <c r="S575" s="234">
        <v>0</v>
      </c>
      <c r="T575" s="235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6" t="s">
        <v>191</v>
      </c>
      <c r="AT575" s="236" t="s">
        <v>232</v>
      </c>
      <c r="AU575" s="236" t="s">
        <v>88</v>
      </c>
      <c r="AY575" s="16" t="s">
        <v>153</v>
      </c>
      <c r="BE575" s="237">
        <f>IF(N575="základní",J575,0)</f>
        <v>0</v>
      </c>
      <c r="BF575" s="237">
        <f>IF(N575="snížená",J575,0)</f>
        <v>0</v>
      </c>
      <c r="BG575" s="237">
        <f>IF(N575="zákl. přenesená",J575,0)</f>
        <v>0</v>
      </c>
      <c r="BH575" s="237">
        <f>IF(N575="sníž. přenesená",J575,0)</f>
        <v>0</v>
      </c>
      <c r="BI575" s="237">
        <f>IF(N575="nulová",J575,0)</f>
        <v>0</v>
      </c>
      <c r="BJ575" s="16" t="s">
        <v>88</v>
      </c>
      <c r="BK575" s="237">
        <f>ROUND(I575*H575,0)</f>
        <v>0</v>
      </c>
      <c r="BL575" s="16" t="s">
        <v>160</v>
      </c>
      <c r="BM575" s="236" t="s">
        <v>2149</v>
      </c>
    </row>
    <row r="576" s="13" customFormat="1">
      <c r="A576" s="13"/>
      <c r="B576" s="238"/>
      <c r="C576" s="239"/>
      <c r="D576" s="240" t="s">
        <v>162</v>
      </c>
      <c r="E576" s="241" t="s">
        <v>1</v>
      </c>
      <c r="F576" s="242" t="s">
        <v>1784</v>
      </c>
      <c r="G576" s="239"/>
      <c r="H576" s="243">
        <v>56.152000000000001</v>
      </c>
      <c r="I576" s="244"/>
      <c r="J576" s="239"/>
      <c r="K576" s="239"/>
      <c r="L576" s="245"/>
      <c r="M576" s="246"/>
      <c r="N576" s="247"/>
      <c r="O576" s="247"/>
      <c r="P576" s="247"/>
      <c r="Q576" s="247"/>
      <c r="R576" s="247"/>
      <c r="S576" s="247"/>
      <c r="T576" s="24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9" t="s">
        <v>162</v>
      </c>
      <c r="AU576" s="249" t="s">
        <v>88</v>
      </c>
      <c r="AV576" s="13" t="s">
        <v>88</v>
      </c>
      <c r="AW576" s="13" t="s">
        <v>33</v>
      </c>
      <c r="AX576" s="13" t="s">
        <v>78</v>
      </c>
      <c r="AY576" s="249" t="s">
        <v>153</v>
      </c>
    </row>
    <row r="577" s="13" customFormat="1">
      <c r="A577" s="13"/>
      <c r="B577" s="238"/>
      <c r="C577" s="239"/>
      <c r="D577" s="240" t="s">
        <v>162</v>
      </c>
      <c r="E577" s="241" t="s">
        <v>1</v>
      </c>
      <c r="F577" s="242" t="s">
        <v>1785</v>
      </c>
      <c r="G577" s="239"/>
      <c r="H577" s="243">
        <v>69.337000000000003</v>
      </c>
      <c r="I577" s="244"/>
      <c r="J577" s="239"/>
      <c r="K577" s="239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162</v>
      </c>
      <c r="AU577" s="249" t="s">
        <v>88</v>
      </c>
      <c r="AV577" s="13" t="s">
        <v>88</v>
      </c>
      <c r="AW577" s="13" t="s">
        <v>33</v>
      </c>
      <c r="AX577" s="13" t="s">
        <v>78</v>
      </c>
      <c r="AY577" s="249" t="s">
        <v>153</v>
      </c>
    </row>
    <row r="578" s="13" customFormat="1">
      <c r="A578" s="13"/>
      <c r="B578" s="238"/>
      <c r="C578" s="239"/>
      <c r="D578" s="240" t="s">
        <v>162</v>
      </c>
      <c r="E578" s="241" t="s">
        <v>1</v>
      </c>
      <c r="F578" s="242" t="s">
        <v>1786</v>
      </c>
      <c r="G578" s="239"/>
      <c r="H578" s="243">
        <v>118.19499999999999</v>
      </c>
      <c r="I578" s="244"/>
      <c r="J578" s="239"/>
      <c r="K578" s="239"/>
      <c r="L578" s="245"/>
      <c r="M578" s="246"/>
      <c r="N578" s="247"/>
      <c r="O578" s="247"/>
      <c r="P578" s="247"/>
      <c r="Q578" s="247"/>
      <c r="R578" s="247"/>
      <c r="S578" s="247"/>
      <c r="T578" s="24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9" t="s">
        <v>162</v>
      </c>
      <c r="AU578" s="249" t="s">
        <v>88</v>
      </c>
      <c r="AV578" s="13" t="s">
        <v>88</v>
      </c>
      <c r="AW578" s="13" t="s">
        <v>33</v>
      </c>
      <c r="AX578" s="13" t="s">
        <v>78</v>
      </c>
      <c r="AY578" s="249" t="s">
        <v>153</v>
      </c>
    </row>
    <row r="579" s="13" customFormat="1">
      <c r="A579" s="13"/>
      <c r="B579" s="238"/>
      <c r="C579" s="239"/>
      <c r="D579" s="240" t="s">
        <v>162</v>
      </c>
      <c r="E579" s="241" t="s">
        <v>1</v>
      </c>
      <c r="F579" s="242" t="s">
        <v>1787</v>
      </c>
      <c r="G579" s="239"/>
      <c r="H579" s="243">
        <v>36.552999999999997</v>
      </c>
      <c r="I579" s="244"/>
      <c r="J579" s="239"/>
      <c r="K579" s="239"/>
      <c r="L579" s="245"/>
      <c r="M579" s="246"/>
      <c r="N579" s="247"/>
      <c r="O579" s="247"/>
      <c r="P579" s="247"/>
      <c r="Q579" s="247"/>
      <c r="R579" s="247"/>
      <c r="S579" s="247"/>
      <c r="T579" s="24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9" t="s">
        <v>162</v>
      </c>
      <c r="AU579" s="249" t="s">
        <v>88</v>
      </c>
      <c r="AV579" s="13" t="s">
        <v>88</v>
      </c>
      <c r="AW579" s="13" t="s">
        <v>33</v>
      </c>
      <c r="AX579" s="13" t="s">
        <v>78</v>
      </c>
      <c r="AY579" s="249" t="s">
        <v>153</v>
      </c>
    </row>
    <row r="580" s="2" customFormat="1" ht="24.15" customHeight="1">
      <c r="A580" s="37"/>
      <c r="B580" s="38"/>
      <c r="C580" s="250" t="s">
        <v>1082</v>
      </c>
      <c r="D580" s="250" t="s">
        <v>232</v>
      </c>
      <c r="E580" s="251" t="s">
        <v>1083</v>
      </c>
      <c r="F580" s="252" t="s">
        <v>1084</v>
      </c>
      <c r="G580" s="253" t="s">
        <v>1076</v>
      </c>
      <c r="H580" s="254">
        <v>2652.6680000000001</v>
      </c>
      <c r="I580" s="255"/>
      <c r="J580" s="256">
        <f>ROUND(I580*H580,0)</f>
        <v>0</v>
      </c>
      <c r="K580" s="252" t="s">
        <v>1</v>
      </c>
      <c r="L580" s="257"/>
      <c r="M580" s="258" t="s">
        <v>1</v>
      </c>
      <c r="N580" s="259" t="s">
        <v>44</v>
      </c>
      <c r="O580" s="90"/>
      <c r="P580" s="234">
        <f>O580*H580</f>
        <v>0</v>
      </c>
      <c r="Q580" s="234">
        <v>0.001</v>
      </c>
      <c r="R580" s="234">
        <f>Q580*H580</f>
        <v>2.6526680000000002</v>
      </c>
      <c r="S580" s="234">
        <v>0</v>
      </c>
      <c r="T580" s="235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6" t="s">
        <v>191</v>
      </c>
      <c r="AT580" s="236" t="s">
        <v>232</v>
      </c>
      <c r="AU580" s="236" t="s">
        <v>88</v>
      </c>
      <c r="AY580" s="16" t="s">
        <v>153</v>
      </c>
      <c r="BE580" s="237">
        <f>IF(N580="základní",J580,0)</f>
        <v>0</v>
      </c>
      <c r="BF580" s="237">
        <f>IF(N580="snížená",J580,0)</f>
        <v>0</v>
      </c>
      <c r="BG580" s="237">
        <f>IF(N580="zákl. přenesená",J580,0)</f>
        <v>0</v>
      </c>
      <c r="BH580" s="237">
        <f>IF(N580="sníž. přenesená",J580,0)</f>
        <v>0</v>
      </c>
      <c r="BI580" s="237">
        <f>IF(N580="nulová",J580,0)</f>
        <v>0</v>
      </c>
      <c r="BJ580" s="16" t="s">
        <v>88</v>
      </c>
      <c r="BK580" s="237">
        <f>ROUND(I580*H580,0)</f>
        <v>0</v>
      </c>
      <c r="BL580" s="16" t="s">
        <v>160</v>
      </c>
      <c r="BM580" s="236" t="s">
        <v>2150</v>
      </c>
    </row>
    <row r="581" s="13" customFormat="1">
      <c r="A581" s="13"/>
      <c r="B581" s="238"/>
      <c r="C581" s="239"/>
      <c r="D581" s="240" t="s">
        <v>162</v>
      </c>
      <c r="E581" s="241" t="s">
        <v>1</v>
      </c>
      <c r="F581" s="242" t="s">
        <v>1789</v>
      </c>
      <c r="G581" s="239"/>
      <c r="H581" s="243">
        <v>492.75400000000002</v>
      </c>
      <c r="I581" s="244"/>
      <c r="J581" s="239"/>
      <c r="K581" s="239"/>
      <c r="L581" s="245"/>
      <c r="M581" s="246"/>
      <c r="N581" s="247"/>
      <c r="O581" s="247"/>
      <c r="P581" s="247"/>
      <c r="Q581" s="247"/>
      <c r="R581" s="247"/>
      <c r="S581" s="247"/>
      <c r="T581" s="24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9" t="s">
        <v>162</v>
      </c>
      <c r="AU581" s="249" t="s">
        <v>88</v>
      </c>
      <c r="AV581" s="13" t="s">
        <v>88</v>
      </c>
      <c r="AW581" s="13" t="s">
        <v>33</v>
      </c>
      <c r="AX581" s="13" t="s">
        <v>78</v>
      </c>
      <c r="AY581" s="249" t="s">
        <v>153</v>
      </c>
    </row>
    <row r="582" s="13" customFormat="1">
      <c r="A582" s="13"/>
      <c r="B582" s="238"/>
      <c r="C582" s="239"/>
      <c r="D582" s="240" t="s">
        <v>162</v>
      </c>
      <c r="E582" s="241" t="s">
        <v>1</v>
      </c>
      <c r="F582" s="242" t="s">
        <v>1790</v>
      </c>
      <c r="G582" s="239"/>
      <c r="H582" s="243">
        <v>1218.1500000000001</v>
      </c>
      <c r="I582" s="244"/>
      <c r="J582" s="239"/>
      <c r="K582" s="239"/>
      <c r="L582" s="245"/>
      <c r="M582" s="246"/>
      <c r="N582" s="247"/>
      <c r="O582" s="247"/>
      <c r="P582" s="247"/>
      <c r="Q582" s="247"/>
      <c r="R582" s="247"/>
      <c r="S582" s="247"/>
      <c r="T582" s="24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9" t="s">
        <v>162</v>
      </c>
      <c r="AU582" s="249" t="s">
        <v>88</v>
      </c>
      <c r="AV582" s="13" t="s">
        <v>88</v>
      </c>
      <c r="AW582" s="13" t="s">
        <v>33</v>
      </c>
      <c r="AX582" s="13" t="s">
        <v>78</v>
      </c>
      <c r="AY582" s="249" t="s">
        <v>153</v>
      </c>
    </row>
    <row r="583" s="13" customFormat="1">
      <c r="A583" s="13"/>
      <c r="B583" s="238"/>
      <c r="C583" s="239"/>
      <c r="D583" s="240" t="s">
        <v>162</v>
      </c>
      <c r="E583" s="241" t="s">
        <v>1</v>
      </c>
      <c r="F583" s="242" t="s">
        <v>1791</v>
      </c>
      <c r="G583" s="239"/>
      <c r="H583" s="243">
        <v>595.76400000000001</v>
      </c>
      <c r="I583" s="244"/>
      <c r="J583" s="239"/>
      <c r="K583" s="239"/>
      <c r="L583" s="245"/>
      <c r="M583" s="246"/>
      <c r="N583" s="247"/>
      <c r="O583" s="247"/>
      <c r="P583" s="247"/>
      <c r="Q583" s="247"/>
      <c r="R583" s="247"/>
      <c r="S583" s="247"/>
      <c r="T583" s="24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9" t="s">
        <v>162</v>
      </c>
      <c r="AU583" s="249" t="s">
        <v>88</v>
      </c>
      <c r="AV583" s="13" t="s">
        <v>88</v>
      </c>
      <c r="AW583" s="13" t="s">
        <v>33</v>
      </c>
      <c r="AX583" s="13" t="s">
        <v>78</v>
      </c>
      <c r="AY583" s="249" t="s">
        <v>153</v>
      </c>
    </row>
    <row r="584" s="13" customFormat="1">
      <c r="A584" s="13"/>
      <c r="B584" s="238"/>
      <c r="C584" s="239"/>
      <c r="D584" s="240" t="s">
        <v>162</v>
      </c>
      <c r="E584" s="241" t="s">
        <v>1</v>
      </c>
      <c r="F584" s="242" t="s">
        <v>1792</v>
      </c>
      <c r="G584" s="239"/>
      <c r="H584" s="243">
        <v>346</v>
      </c>
      <c r="I584" s="244"/>
      <c r="J584" s="239"/>
      <c r="K584" s="239"/>
      <c r="L584" s="245"/>
      <c r="M584" s="246"/>
      <c r="N584" s="247"/>
      <c r="O584" s="247"/>
      <c r="P584" s="247"/>
      <c r="Q584" s="247"/>
      <c r="R584" s="247"/>
      <c r="S584" s="247"/>
      <c r="T584" s="24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9" t="s">
        <v>162</v>
      </c>
      <c r="AU584" s="249" t="s">
        <v>88</v>
      </c>
      <c r="AV584" s="13" t="s">
        <v>88</v>
      </c>
      <c r="AW584" s="13" t="s">
        <v>33</v>
      </c>
      <c r="AX584" s="13" t="s">
        <v>78</v>
      </c>
      <c r="AY584" s="249" t="s">
        <v>153</v>
      </c>
    </row>
    <row r="585" s="2" customFormat="1" ht="24.15" customHeight="1">
      <c r="A585" s="37"/>
      <c r="B585" s="38"/>
      <c r="C585" s="225" t="s">
        <v>1090</v>
      </c>
      <c r="D585" s="225" t="s">
        <v>155</v>
      </c>
      <c r="E585" s="226" t="s">
        <v>1793</v>
      </c>
      <c r="F585" s="227" t="s">
        <v>1794</v>
      </c>
      <c r="G585" s="228" t="s">
        <v>1076</v>
      </c>
      <c r="H585" s="229">
        <v>274.82900000000001</v>
      </c>
      <c r="I585" s="230"/>
      <c r="J585" s="231">
        <f>ROUND(I585*H585,0)</f>
        <v>0</v>
      </c>
      <c r="K585" s="227" t="s">
        <v>1</v>
      </c>
      <c r="L585" s="43"/>
      <c r="M585" s="232" t="s">
        <v>1</v>
      </c>
      <c r="N585" s="233" t="s">
        <v>44</v>
      </c>
      <c r="O585" s="90"/>
      <c r="P585" s="234">
        <f>O585*H585</f>
        <v>0</v>
      </c>
      <c r="Q585" s="234">
        <v>0.001</v>
      </c>
      <c r="R585" s="234">
        <f>Q585*H585</f>
        <v>0.27482899999999999</v>
      </c>
      <c r="S585" s="234">
        <v>0</v>
      </c>
      <c r="T585" s="235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6" t="s">
        <v>231</v>
      </c>
      <c r="AT585" s="236" t="s">
        <v>155</v>
      </c>
      <c r="AU585" s="236" t="s">
        <v>88</v>
      </c>
      <c r="AY585" s="16" t="s">
        <v>153</v>
      </c>
      <c r="BE585" s="237">
        <f>IF(N585="základní",J585,0)</f>
        <v>0</v>
      </c>
      <c r="BF585" s="237">
        <f>IF(N585="snížená",J585,0)</f>
        <v>0</v>
      </c>
      <c r="BG585" s="237">
        <f>IF(N585="zákl. přenesená",J585,0)</f>
        <v>0</v>
      </c>
      <c r="BH585" s="237">
        <f>IF(N585="sníž. přenesená",J585,0)</f>
        <v>0</v>
      </c>
      <c r="BI585" s="237">
        <f>IF(N585="nulová",J585,0)</f>
        <v>0</v>
      </c>
      <c r="BJ585" s="16" t="s">
        <v>88</v>
      </c>
      <c r="BK585" s="237">
        <f>ROUND(I585*H585,0)</f>
        <v>0</v>
      </c>
      <c r="BL585" s="16" t="s">
        <v>231</v>
      </c>
      <c r="BM585" s="236" t="s">
        <v>2151</v>
      </c>
    </row>
    <row r="586" s="13" customFormat="1">
      <c r="A586" s="13"/>
      <c r="B586" s="238"/>
      <c r="C586" s="239"/>
      <c r="D586" s="240" t="s">
        <v>162</v>
      </c>
      <c r="E586" s="241" t="s">
        <v>1</v>
      </c>
      <c r="F586" s="242" t="s">
        <v>1796</v>
      </c>
      <c r="G586" s="239"/>
      <c r="H586" s="243">
        <v>61.308999999999998</v>
      </c>
      <c r="I586" s="244"/>
      <c r="J586" s="239"/>
      <c r="K586" s="239"/>
      <c r="L586" s="245"/>
      <c r="M586" s="246"/>
      <c r="N586" s="247"/>
      <c r="O586" s="247"/>
      <c r="P586" s="247"/>
      <c r="Q586" s="247"/>
      <c r="R586" s="247"/>
      <c r="S586" s="247"/>
      <c r="T586" s="24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9" t="s">
        <v>162</v>
      </c>
      <c r="AU586" s="249" t="s">
        <v>88</v>
      </c>
      <c r="AV586" s="13" t="s">
        <v>88</v>
      </c>
      <c r="AW586" s="13" t="s">
        <v>33</v>
      </c>
      <c r="AX586" s="13" t="s">
        <v>78</v>
      </c>
      <c r="AY586" s="249" t="s">
        <v>153</v>
      </c>
    </row>
    <row r="587" s="13" customFormat="1">
      <c r="A587" s="13"/>
      <c r="B587" s="238"/>
      <c r="C587" s="239"/>
      <c r="D587" s="240" t="s">
        <v>162</v>
      </c>
      <c r="E587" s="241" t="s">
        <v>1</v>
      </c>
      <c r="F587" s="242" t="s">
        <v>1797</v>
      </c>
      <c r="G587" s="239"/>
      <c r="H587" s="243">
        <v>213.52000000000001</v>
      </c>
      <c r="I587" s="244"/>
      <c r="J587" s="239"/>
      <c r="K587" s="239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162</v>
      </c>
      <c r="AU587" s="249" t="s">
        <v>88</v>
      </c>
      <c r="AV587" s="13" t="s">
        <v>88</v>
      </c>
      <c r="AW587" s="13" t="s">
        <v>33</v>
      </c>
      <c r="AX587" s="13" t="s">
        <v>78</v>
      </c>
      <c r="AY587" s="249" t="s">
        <v>153</v>
      </c>
    </row>
    <row r="588" s="2" customFormat="1" ht="37.8" customHeight="1">
      <c r="A588" s="37"/>
      <c r="B588" s="38"/>
      <c r="C588" s="225" t="s">
        <v>1096</v>
      </c>
      <c r="D588" s="225" t="s">
        <v>155</v>
      </c>
      <c r="E588" s="226" t="s">
        <v>1798</v>
      </c>
      <c r="F588" s="227" t="s">
        <v>1799</v>
      </c>
      <c r="G588" s="228" t="s">
        <v>158</v>
      </c>
      <c r="H588" s="229">
        <v>105.336</v>
      </c>
      <c r="I588" s="230"/>
      <c r="J588" s="231">
        <f>ROUND(I588*H588,0)</f>
        <v>0</v>
      </c>
      <c r="K588" s="227" t="s">
        <v>1</v>
      </c>
      <c r="L588" s="43"/>
      <c r="M588" s="232" t="s">
        <v>1</v>
      </c>
      <c r="N588" s="233" t="s">
        <v>44</v>
      </c>
      <c r="O588" s="90"/>
      <c r="P588" s="234">
        <f>O588*H588</f>
        <v>0</v>
      </c>
      <c r="Q588" s="234">
        <v>0.001</v>
      </c>
      <c r="R588" s="234">
        <f>Q588*H588</f>
        <v>0.105336</v>
      </c>
      <c r="S588" s="234">
        <v>0</v>
      </c>
      <c r="T588" s="235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36" t="s">
        <v>231</v>
      </c>
      <c r="AT588" s="236" t="s">
        <v>155</v>
      </c>
      <c r="AU588" s="236" t="s">
        <v>88</v>
      </c>
      <c r="AY588" s="16" t="s">
        <v>153</v>
      </c>
      <c r="BE588" s="237">
        <f>IF(N588="základní",J588,0)</f>
        <v>0</v>
      </c>
      <c r="BF588" s="237">
        <f>IF(N588="snížená",J588,0)</f>
        <v>0</v>
      </c>
      <c r="BG588" s="237">
        <f>IF(N588="zákl. přenesená",J588,0)</f>
        <v>0</v>
      </c>
      <c r="BH588" s="237">
        <f>IF(N588="sníž. přenesená",J588,0)</f>
        <v>0</v>
      </c>
      <c r="BI588" s="237">
        <f>IF(N588="nulová",J588,0)</f>
        <v>0</v>
      </c>
      <c r="BJ588" s="16" t="s">
        <v>88</v>
      </c>
      <c r="BK588" s="237">
        <f>ROUND(I588*H588,0)</f>
        <v>0</v>
      </c>
      <c r="BL588" s="16" t="s">
        <v>231</v>
      </c>
      <c r="BM588" s="236" t="s">
        <v>2152</v>
      </c>
    </row>
    <row r="589" s="13" customFormat="1">
      <c r="A589" s="13"/>
      <c r="B589" s="238"/>
      <c r="C589" s="239"/>
      <c r="D589" s="240" t="s">
        <v>162</v>
      </c>
      <c r="E589" s="241" t="s">
        <v>1</v>
      </c>
      <c r="F589" s="242" t="s">
        <v>1801</v>
      </c>
      <c r="G589" s="239"/>
      <c r="H589" s="243">
        <v>105.336</v>
      </c>
      <c r="I589" s="244"/>
      <c r="J589" s="239"/>
      <c r="K589" s="239"/>
      <c r="L589" s="245"/>
      <c r="M589" s="246"/>
      <c r="N589" s="247"/>
      <c r="O589" s="247"/>
      <c r="P589" s="247"/>
      <c r="Q589" s="247"/>
      <c r="R589" s="247"/>
      <c r="S589" s="247"/>
      <c r="T589" s="24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9" t="s">
        <v>162</v>
      </c>
      <c r="AU589" s="249" t="s">
        <v>88</v>
      </c>
      <c r="AV589" s="13" t="s">
        <v>88</v>
      </c>
      <c r="AW589" s="13" t="s">
        <v>33</v>
      </c>
      <c r="AX589" s="13" t="s">
        <v>78</v>
      </c>
      <c r="AY589" s="249" t="s">
        <v>153</v>
      </c>
    </row>
    <row r="590" s="2" customFormat="1" ht="24.15" customHeight="1">
      <c r="A590" s="37"/>
      <c r="B590" s="38"/>
      <c r="C590" s="225" t="s">
        <v>1101</v>
      </c>
      <c r="D590" s="225" t="s">
        <v>155</v>
      </c>
      <c r="E590" s="226" t="s">
        <v>1102</v>
      </c>
      <c r="F590" s="227" t="s">
        <v>1103</v>
      </c>
      <c r="G590" s="228" t="s">
        <v>1076</v>
      </c>
      <c r="H590" s="229">
        <v>253.51900000000001</v>
      </c>
      <c r="I590" s="230"/>
      <c r="J590" s="231">
        <f>ROUND(I590*H590,0)</f>
        <v>0</v>
      </c>
      <c r="K590" s="227" t="s">
        <v>1</v>
      </c>
      <c r="L590" s="43"/>
      <c r="M590" s="232" t="s">
        <v>1</v>
      </c>
      <c r="N590" s="233" t="s">
        <v>44</v>
      </c>
      <c r="O590" s="90"/>
      <c r="P590" s="234">
        <f>O590*H590</f>
        <v>0</v>
      </c>
      <c r="Q590" s="234">
        <v>0.001</v>
      </c>
      <c r="R590" s="234">
        <f>Q590*H590</f>
        <v>0.25351899999999999</v>
      </c>
      <c r="S590" s="234">
        <v>0</v>
      </c>
      <c r="T590" s="235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36" t="s">
        <v>231</v>
      </c>
      <c r="AT590" s="236" t="s">
        <v>155</v>
      </c>
      <c r="AU590" s="236" t="s">
        <v>88</v>
      </c>
      <c r="AY590" s="16" t="s">
        <v>153</v>
      </c>
      <c r="BE590" s="237">
        <f>IF(N590="základní",J590,0)</f>
        <v>0</v>
      </c>
      <c r="BF590" s="237">
        <f>IF(N590="snížená",J590,0)</f>
        <v>0</v>
      </c>
      <c r="BG590" s="237">
        <f>IF(N590="zákl. přenesená",J590,0)</f>
        <v>0</v>
      </c>
      <c r="BH590" s="237">
        <f>IF(N590="sníž. přenesená",J590,0)</f>
        <v>0</v>
      </c>
      <c r="BI590" s="237">
        <f>IF(N590="nulová",J590,0)</f>
        <v>0</v>
      </c>
      <c r="BJ590" s="16" t="s">
        <v>88</v>
      </c>
      <c r="BK590" s="237">
        <f>ROUND(I590*H590,0)</f>
        <v>0</v>
      </c>
      <c r="BL590" s="16" t="s">
        <v>231</v>
      </c>
      <c r="BM590" s="236" t="s">
        <v>2153</v>
      </c>
    </row>
    <row r="591" s="13" customFormat="1">
      <c r="A591" s="13"/>
      <c r="B591" s="238"/>
      <c r="C591" s="239"/>
      <c r="D591" s="240" t="s">
        <v>162</v>
      </c>
      <c r="E591" s="241" t="s">
        <v>1</v>
      </c>
      <c r="F591" s="242" t="s">
        <v>1105</v>
      </c>
      <c r="G591" s="239"/>
      <c r="H591" s="243">
        <v>220.68000000000001</v>
      </c>
      <c r="I591" s="244"/>
      <c r="J591" s="239"/>
      <c r="K591" s="239"/>
      <c r="L591" s="245"/>
      <c r="M591" s="246"/>
      <c r="N591" s="247"/>
      <c r="O591" s="247"/>
      <c r="P591" s="247"/>
      <c r="Q591" s="247"/>
      <c r="R591" s="247"/>
      <c r="S591" s="247"/>
      <c r="T591" s="24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9" t="s">
        <v>162</v>
      </c>
      <c r="AU591" s="249" t="s">
        <v>88</v>
      </c>
      <c r="AV591" s="13" t="s">
        <v>88</v>
      </c>
      <c r="AW591" s="13" t="s">
        <v>33</v>
      </c>
      <c r="AX591" s="13" t="s">
        <v>78</v>
      </c>
      <c r="AY591" s="249" t="s">
        <v>153</v>
      </c>
    </row>
    <row r="592" s="13" customFormat="1">
      <c r="A592" s="13"/>
      <c r="B592" s="238"/>
      <c r="C592" s="239"/>
      <c r="D592" s="240" t="s">
        <v>162</v>
      </c>
      <c r="E592" s="241" t="s">
        <v>1</v>
      </c>
      <c r="F592" s="242" t="s">
        <v>1106</v>
      </c>
      <c r="G592" s="239"/>
      <c r="H592" s="243">
        <v>9.7919999999999998</v>
      </c>
      <c r="I592" s="244"/>
      <c r="J592" s="239"/>
      <c r="K592" s="239"/>
      <c r="L592" s="245"/>
      <c r="M592" s="246"/>
      <c r="N592" s="247"/>
      <c r="O592" s="247"/>
      <c r="P592" s="247"/>
      <c r="Q592" s="247"/>
      <c r="R592" s="247"/>
      <c r="S592" s="247"/>
      <c r="T592" s="24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9" t="s">
        <v>162</v>
      </c>
      <c r="AU592" s="249" t="s">
        <v>88</v>
      </c>
      <c r="AV592" s="13" t="s">
        <v>88</v>
      </c>
      <c r="AW592" s="13" t="s">
        <v>33</v>
      </c>
      <c r="AX592" s="13" t="s">
        <v>78</v>
      </c>
      <c r="AY592" s="249" t="s">
        <v>153</v>
      </c>
    </row>
    <row r="593" s="13" customFormat="1">
      <c r="A593" s="13"/>
      <c r="B593" s="238"/>
      <c r="C593" s="239"/>
      <c r="D593" s="240" t="s">
        <v>162</v>
      </c>
      <c r="E593" s="241" t="s">
        <v>1</v>
      </c>
      <c r="F593" s="242" t="s">
        <v>1107</v>
      </c>
      <c r="G593" s="239"/>
      <c r="H593" s="243">
        <v>23.047000000000001</v>
      </c>
      <c r="I593" s="244"/>
      <c r="J593" s="239"/>
      <c r="K593" s="239"/>
      <c r="L593" s="245"/>
      <c r="M593" s="246"/>
      <c r="N593" s="247"/>
      <c r="O593" s="247"/>
      <c r="P593" s="247"/>
      <c r="Q593" s="247"/>
      <c r="R593" s="247"/>
      <c r="S593" s="247"/>
      <c r="T593" s="24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9" t="s">
        <v>162</v>
      </c>
      <c r="AU593" s="249" t="s">
        <v>88</v>
      </c>
      <c r="AV593" s="13" t="s">
        <v>88</v>
      </c>
      <c r="AW593" s="13" t="s">
        <v>33</v>
      </c>
      <c r="AX593" s="13" t="s">
        <v>78</v>
      </c>
      <c r="AY593" s="249" t="s">
        <v>153</v>
      </c>
    </row>
    <row r="594" s="2" customFormat="1" ht="33" customHeight="1">
      <c r="A594" s="37"/>
      <c r="B594" s="38"/>
      <c r="C594" s="225" t="s">
        <v>1108</v>
      </c>
      <c r="D594" s="225" t="s">
        <v>155</v>
      </c>
      <c r="E594" s="226" t="s">
        <v>1109</v>
      </c>
      <c r="F594" s="227" t="s">
        <v>1110</v>
      </c>
      <c r="G594" s="228" t="s">
        <v>707</v>
      </c>
      <c r="H594" s="229">
        <v>5.1740000000000004</v>
      </c>
      <c r="I594" s="230"/>
      <c r="J594" s="231">
        <f>ROUND(I594*H594,0)</f>
        <v>0</v>
      </c>
      <c r="K594" s="227" t="s">
        <v>1</v>
      </c>
      <c r="L594" s="43"/>
      <c r="M594" s="232" t="s">
        <v>1</v>
      </c>
      <c r="N594" s="233" t="s">
        <v>44</v>
      </c>
      <c r="O594" s="90"/>
      <c r="P594" s="234">
        <f>O594*H594</f>
        <v>0</v>
      </c>
      <c r="Q594" s="234">
        <v>0.001</v>
      </c>
      <c r="R594" s="234">
        <f>Q594*H594</f>
        <v>0.0051740000000000006</v>
      </c>
      <c r="S594" s="234">
        <v>0</v>
      </c>
      <c r="T594" s="235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36" t="s">
        <v>231</v>
      </c>
      <c r="AT594" s="236" t="s">
        <v>155</v>
      </c>
      <c r="AU594" s="236" t="s">
        <v>88</v>
      </c>
      <c r="AY594" s="16" t="s">
        <v>153</v>
      </c>
      <c r="BE594" s="237">
        <f>IF(N594="základní",J594,0)</f>
        <v>0</v>
      </c>
      <c r="BF594" s="237">
        <f>IF(N594="snížená",J594,0)</f>
        <v>0</v>
      </c>
      <c r="BG594" s="237">
        <f>IF(N594="zákl. přenesená",J594,0)</f>
        <v>0</v>
      </c>
      <c r="BH594" s="237">
        <f>IF(N594="sníž. přenesená",J594,0)</f>
        <v>0</v>
      </c>
      <c r="BI594" s="237">
        <f>IF(N594="nulová",J594,0)</f>
        <v>0</v>
      </c>
      <c r="BJ594" s="16" t="s">
        <v>88</v>
      </c>
      <c r="BK594" s="237">
        <f>ROUND(I594*H594,0)</f>
        <v>0</v>
      </c>
      <c r="BL594" s="16" t="s">
        <v>231</v>
      </c>
      <c r="BM594" s="236" t="s">
        <v>2154</v>
      </c>
    </row>
    <row r="595" s="13" customFormat="1">
      <c r="A595" s="13"/>
      <c r="B595" s="238"/>
      <c r="C595" s="239"/>
      <c r="D595" s="240" t="s">
        <v>162</v>
      </c>
      <c r="E595" s="241" t="s">
        <v>1</v>
      </c>
      <c r="F595" s="242" t="s">
        <v>1112</v>
      </c>
      <c r="G595" s="239"/>
      <c r="H595" s="243">
        <v>5.1740000000000004</v>
      </c>
      <c r="I595" s="244"/>
      <c r="J595" s="239"/>
      <c r="K595" s="239"/>
      <c r="L595" s="245"/>
      <c r="M595" s="246"/>
      <c r="N595" s="247"/>
      <c r="O595" s="247"/>
      <c r="P595" s="247"/>
      <c r="Q595" s="247"/>
      <c r="R595" s="247"/>
      <c r="S595" s="247"/>
      <c r="T595" s="24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9" t="s">
        <v>162</v>
      </c>
      <c r="AU595" s="249" t="s">
        <v>88</v>
      </c>
      <c r="AV595" s="13" t="s">
        <v>88</v>
      </c>
      <c r="AW595" s="13" t="s">
        <v>33</v>
      </c>
      <c r="AX595" s="13" t="s">
        <v>78</v>
      </c>
      <c r="AY595" s="249" t="s">
        <v>153</v>
      </c>
    </row>
    <row r="596" s="2" customFormat="1" ht="33" customHeight="1">
      <c r="A596" s="37"/>
      <c r="B596" s="38"/>
      <c r="C596" s="225" t="s">
        <v>1113</v>
      </c>
      <c r="D596" s="225" t="s">
        <v>155</v>
      </c>
      <c r="E596" s="226" t="s">
        <v>1114</v>
      </c>
      <c r="F596" s="227" t="s">
        <v>1115</v>
      </c>
      <c r="G596" s="228" t="s">
        <v>993</v>
      </c>
      <c r="H596" s="229">
        <v>34</v>
      </c>
      <c r="I596" s="230"/>
      <c r="J596" s="231">
        <f>ROUND(I596*H596,0)</f>
        <v>0</v>
      </c>
      <c r="K596" s="227" t="s">
        <v>1</v>
      </c>
      <c r="L596" s="43"/>
      <c r="M596" s="232" t="s">
        <v>1</v>
      </c>
      <c r="N596" s="233" t="s">
        <v>44</v>
      </c>
      <c r="O596" s="90"/>
      <c r="P596" s="234">
        <f>O596*H596</f>
        <v>0</v>
      </c>
      <c r="Q596" s="234">
        <v>0.001</v>
      </c>
      <c r="R596" s="234">
        <f>Q596*H596</f>
        <v>0.034000000000000002</v>
      </c>
      <c r="S596" s="234">
        <v>0</v>
      </c>
      <c r="T596" s="235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36" t="s">
        <v>231</v>
      </c>
      <c r="AT596" s="236" t="s">
        <v>155</v>
      </c>
      <c r="AU596" s="236" t="s">
        <v>88</v>
      </c>
      <c r="AY596" s="16" t="s">
        <v>153</v>
      </c>
      <c r="BE596" s="237">
        <f>IF(N596="základní",J596,0)</f>
        <v>0</v>
      </c>
      <c r="BF596" s="237">
        <f>IF(N596="snížená",J596,0)</f>
        <v>0</v>
      </c>
      <c r="BG596" s="237">
        <f>IF(N596="zákl. přenesená",J596,0)</f>
        <v>0</v>
      </c>
      <c r="BH596" s="237">
        <f>IF(N596="sníž. přenesená",J596,0)</f>
        <v>0</v>
      </c>
      <c r="BI596" s="237">
        <f>IF(N596="nulová",J596,0)</f>
        <v>0</v>
      </c>
      <c r="BJ596" s="16" t="s">
        <v>88</v>
      </c>
      <c r="BK596" s="237">
        <f>ROUND(I596*H596,0)</f>
        <v>0</v>
      </c>
      <c r="BL596" s="16" t="s">
        <v>231</v>
      </c>
      <c r="BM596" s="236" t="s">
        <v>2155</v>
      </c>
    </row>
    <row r="597" s="13" customFormat="1">
      <c r="A597" s="13"/>
      <c r="B597" s="238"/>
      <c r="C597" s="239"/>
      <c r="D597" s="240" t="s">
        <v>162</v>
      </c>
      <c r="E597" s="241" t="s">
        <v>1</v>
      </c>
      <c r="F597" s="242" t="s">
        <v>1805</v>
      </c>
      <c r="G597" s="239"/>
      <c r="H597" s="243">
        <v>34</v>
      </c>
      <c r="I597" s="244"/>
      <c r="J597" s="239"/>
      <c r="K597" s="239"/>
      <c r="L597" s="245"/>
      <c r="M597" s="246"/>
      <c r="N597" s="247"/>
      <c r="O597" s="247"/>
      <c r="P597" s="247"/>
      <c r="Q597" s="247"/>
      <c r="R597" s="247"/>
      <c r="S597" s="247"/>
      <c r="T597" s="24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9" t="s">
        <v>162</v>
      </c>
      <c r="AU597" s="249" t="s">
        <v>88</v>
      </c>
      <c r="AV597" s="13" t="s">
        <v>88</v>
      </c>
      <c r="AW597" s="13" t="s">
        <v>33</v>
      </c>
      <c r="AX597" s="13" t="s">
        <v>78</v>
      </c>
      <c r="AY597" s="249" t="s">
        <v>153</v>
      </c>
    </row>
    <row r="598" s="2" customFormat="1" ht="24.15" customHeight="1">
      <c r="A598" s="37"/>
      <c r="B598" s="38"/>
      <c r="C598" s="225" t="s">
        <v>1118</v>
      </c>
      <c r="D598" s="225" t="s">
        <v>155</v>
      </c>
      <c r="E598" s="226" t="s">
        <v>1119</v>
      </c>
      <c r="F598" s="227" t="s">
        <v>1120</v>
      </c>
      <c r="G598" s="228" t="s">
        <v>1121</v>
      </c>
      <c r="H598" s="229">
        <v>24</v>
      </c>
      <c r="I598" s="230"/>
      <c r="J598" s="231">
        <f>ROUND(I598*H598,0)</f>
        <v>0</v>
      </c>
      <c r="K598" s="227" t="s">
        <v>1</v>
      </c>
      <c r="L598" s="43"/>
      <c r="M598" s="232" t="s">
        <v>1</v>
      </c>
      <c r="N598" s="233" t="s">
        <v>44</v>
      </c>
      <c r="O598" s="90"/>
      <c r="P598" s="234">
        <f>O598*H598</f>
        <v>0</v>
      </c>
      <c r="Q598" s="234">
        <v>0.001</v>
      </c>
      <c r="R598" s="234">
        <f>Q598*H598</f>
        <v>0.024</v>
      </c>
      <c r="S598" s="234">
        <v>0</v>
      </c>
      <c r="T598" s="235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36" t="s">
        <v>231</v>
      </c>
      <c r="AT598" s="236" t="s">
        <v>155</v>
      </c>
      <c r="AU598" s="236" t="s">
        <v>88</v>
      </c>
      <c r="AY598" s="16" t="s">
        <v>153</v>
      </c>
      <c r="BE598" s="237">
        <f>IF(N598="základní",J598,0)</f>
        <v>0</v>
      </c>
      <c r="BF598" s="237">
        <f>IF(N598="snížená",J598,0)</f>
        <v>0</v>
      </c>
      <c r="BG598" s="237">
        <f>IF(N598="zákl. přenesená",J598,0)</f>
        <v>0</v>
      </c>
      <c r="BH598" s="237">
        <f>IF(N598="sníž. přenesená",J598,0)</f>
        <v>0</v>
      </c>
      <c r="BI598" s="237">
        <f>IF(N598="nulová",J598,0)</f>
        <v>0</v>
      </c>
      <c r="BJ598" s="16" t="s">
        <v>88</v>
      </c>
      <c r="BK598" s="237">
        <f>ROUND(I598*H598,0)</f>
        <v>0</v>
      </c>
      <c r="BL598" s="16" t="s">
        <v>231</v>
      </c>
      <c r="BM598" s="236" t="s">
        <v>2156</v>
      </c>
    </row>
    <row r="599" s="2" customFormat="1" ht="24.15" customHeight="1">
      <c r="A599" s="37"/>
      <c r="B599" s="38"/>
      <c r="C599" s="225" t="s">
        <v>1123</v>
      </c>
      <c r="D599" s="225" t="s">
        <v>155</v>
      </c>
      <c r="E599" s="226" t="s">
        <v>1807</v>
      </c>
      <c r="F599" s="227" t="s">
        <v>1808</v>
      </c>
      <c r="G599" s="228" t="s">
        <v>352</v>
      </c>
      <c r="H599" s="229">
        <v>8.5999999999999996</v>
      </c>
      <c r="I599" s="230"/>
      <c r="J599" s="231">
        <f>ROUND(I599*H599,0)</f>
        <v>0</v>
      </c>
      <c r="K599" s="227" t="s">
        <v>1</v>
      </c>
      <c r="L599" s="43"/>
      <c r="M599" s="232" t="s">
        <v>1</v>
      </c>
      <c r="N599" s="233" t="s">
        <v>44</v>
      </c>
      <c r="O599" s="90"/>
      <c r="P599" s="234">
        <f>O599*H599</f>
        <v>0</v>
      </c>
      <c r="Q599" s="234">
        <v>0.001</v>
      </c>
      <c r="R599" s="234">
        <f>Q599*H599</f>
        <v>0.0086</v>
      </c>
      <c r="S599" s="234">
        <v>0</v>
      </c>
      <c r="T599" s="235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36" t="s">
        <v>231</v>
      </c>
      <c r="AT599" s="236" t="s">
        <v>155</v>
      </c>
      <c r="AU599" s="236" t="s">
        <v>88</v>
      </c>
      <c r="AY599" s="16" t="s">
        <v>153</v>
      </c>
      <c r="BE599" s="237">
        <f>IF(N599="základní",J599,0)</f>
        <v>0</v>
      </c>
      <c r="BF599" s="237">
        <f>IF(N599="snížená",J599,0)</f>
        <v>0</v>
      </c>
      <c r="BG599" s="237">
        <f>IF(N599="zákl. přenesená",J599,0)</f>
        <v>0</v>
      </c>
      <c r="BH599" s="237">
        <f>IF(N599="sníž. přenesená",J599,0)</f>
        <v>0</v>
      </c>
      <c r="BI599" s="237">
        <f>IF(N599="nulová",J599,0)</f>
        <v>0</v>
      </c>
      <c r="BJ599" s="16" t="s">
        <v>88</v>
      </c>
      <c r="BK599" s="237">
        <f>ROUND(I599*H599,0)</f>
        <v>0</v>
      </c>
      <c r="BL599" s="16" t="s">
        <v>231</v>
      </c>
      <c r="BM599" s="236" t="s">
        <v>2157</v>
      </c>
    </row>
    <row r="600" s="13" customFormat="1">
      <c r="A600" s="13"/>
      <c r="B600" s="238"/>
      <c r="C600" s="239"/>
      <c r="D600" s="240" t="s">
        <v>162</v>
      </c>
      <c r="E600" s="241" t="s">
        <v>1</v>
      </c>
      <c r="F600" s="242" t="s">
        <v>2158</v>
      </c>
      <c r="G600" s="239"/>
      <c r="H600" s="243">
        <v>8.5999999999999996</v>
      </c>
      <c r="I600" s="244"/>
      <c r="J600" s="239"/>
      <c r="K600" s="239"/>
      <c r="L600" s="245"/>
      <c r="M600" s="246"/>
      <c r="N600" s="247"/>
      <c r="O600" s="247"/>
      <c r="P600" s="247"/>
      <c r="Q600" s="247"/>
      <c r="R600" s="247"/>
      <c r="S600" s="247"/>
      <c r="T600" s="24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9" t="s">
        <v>162</v>
      </c>
      <c r="AU600" s="249" t="s">
        <v>88</v>
      </c>
      <c r="AV600" s="13" t="s">
        <v>88</v>
      </c>
      <c r="AW600" s="13" t="s">
        <v>33</v>
      </c>
      <c r="AX600" s="13" t="s">
        <v>78</v>
      </c>
      <c r="AY600" s="249" t="s">
        <v>153</v>
      </c>
    </row>
    <row r="601" s="2" customFormat="1" ht="24.15" customHeight="1">
      <c r="A601" s="37"/>
      <c r="B601" s="38"/>
      <c r="C601" s="225" t="s">
        <v>1129</v>
      </c>
      <c r="D601" s="225" t="s">
        <v>155</v>
      </c>
      <c r="E601" s="226" t="s">
        <v>1811</v>
      </c>
      <c r="F601" s="227" t="s">
        <v>1812</v>
      </c>
      <c r="G601" s="228" t="s">
        <v>183</v>
      </c>
      <c r="H601" s="229">
        <v>0.76700000000000002</v>
      </c>
      <c r="I601" s="230"/>
      <c r="J601" s="231">
        <f>ROUND(I601*H601,0)</f>
        <v>0</v>
      </c>
      <c r="K601" s="227" t="s">
        <v>159</v>
      </c>
      <c r="L601" s="43"/>
      <c r="M601" s="232" t="s">
        <v>1</v>
      </c>
      <c r="N601" s="233" t="s">
        <v>44</v>
      </c>
      <c r="O601" s="90"/>
      <c r="P601" s="234">
        <f>O601*H601</f>
        <v>0</v>
      </c>
      <c r="Q601" s="234">
        <v>0</v>
      </c>
      <c r="R601" s="234">
        <f>Q601*H601</f>
        <v>0</v>
      </c>
      <c r="S601" s="234">
        <v>0</v>
      </c>
      <c r="T601" s="235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236" t="s">
        <v>231</v>
      </c>
      <c r="AT601" s="236" t="s">
        <v>155</v>
      </c>
      <c r="AU601" s="236" t="s">
        <v>88</v>
      </c>
      <c r="AY601" s="16" t="s">
        <v>153</v>
      </c>
      <c r="BE601" s="237">
        <f>IF(N601="základní",J601,0)</f>
        <v>0</v>
      </c>
      <c r="BF601" s="237">
        <f>IF(N601="snížená",J601,0)</f>
        <v>0</v>
      </c>
      <c r="BG601" s="237">
        <f>IF(N601="zákl. přenesená",J601,0)</f>
        <v>0</v>
      </c>
      <c r="BH601" s="237">
        <f>IF(N601="sníž. přenesená",J601,0)</f>
        <v>0</v>
      </c>
      <c r="BI601" s="237">
        <f>IF(N601="nulová",J601,0)</f>
        <v>0</v>
      </c>
      <c r="BJ601" s="16" t="s">
        <v>88</v>
      </c>
      <c r="BK601" s="237">
        <f>ROUND(I601*H601,0)</f>
        <v>0</v>
      </c>
      <c r="BL601" s="16" t="s">
        <v>231</v>
      </c>
      <c r="BM601" s="236" t="s">
        <v>2159</v>
      </c>
    </row>
    <row r="602" s="12" customFormat="1" ht="22.8" customHeight="1">
      <c r="A602" s="12"/>
      <c r="B602" s="209"/>
      <c r="C602" s="210"/>
      <c r="D602" s="211" t="s">
        <v>77</v>
      </c>
      <c r="E602" s="223" t="s">
        <v>1127</v>
      </c>
      <c r="F602" s="223" t="s">
        <v>1128</v>
      </c>
      <c r="G602" s="210"/>
      <c r="H602" s="210"/>
      <c r="I602" s="213"/>
      <c r="J602" s="224">
        <f>BK602</f>
        <v>0</v>
      </c>
      <c r="K602" s="210"/>
      <c r="L602" s="215"/>
      <c r="M602" s="216"/>
      <c r="N602" s="217"/>
      <c r="O602" s="217"/>
      <c r="P602" s="218">
        <f>SUM(P603:P640)</f>
        <v>0</v>
      </c>
      <c r="Q602" s="217"/>
      <c r="R602" s="218">
        <f>SUM(R603:R640)</f>
        <v>6.6373731200000003</v>
      </c>
      <c r="S602" s="217"/>
      <c r="T602" s="219">
        <f>SUM(T603:T640)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20" t="s">
        <v>88</v>
      </c>
      <c r="AT602" s="221" t="s">
        <v>77</v>
      </c>
      <c r="AU602" s="221" t="s">
        <v>8</v>
      </c>
      <c r="AY602" s="220" t="s">
        <v>153</v>
      </c>
      <c r="BK602" s="222">
        <f>SUM(BK603:BK640)</f>
        <v>0</v>
      </c>
    </row>
    <row r="603" s="2" customFormat="1" ht="16.5" customHeight="1">
      <c r="A603" s="37"/>
      <c r="B603" s="38"/>
      <c r="C603" s="225" t="s">
        <v>1135</v>
      </c>
      <c r="D603" s="225" t="s">
        <v>155</v>
      </c>
      <c r="E603" s="226" t="s">
        <v>1130</v>
      </c>
      <c r="F603" s="227" t="s">
        <v>1131</v>
      </c>
      <c r="G603" s="228" t="s">
        <v>158</v>
      </c>
      <c r="H603" s="229">
        <v>191.74799999999999</v>
      </c>
      <c r="I603" s="230"/>
      <c r="J603" s="231">
        <f>ROUND(I603*H603,0)</f>
        <v>0</v>
      </c>
      <c r="K603" s="227" t="s">
        <v>159</v>
      </c>
      <c r="L603" s="43"/>
      <c r="M603" s="232" t="s">
        <v>1</v>
      </c>
      <c r="N603" s="233" t="s">
        <v>44</v>
      </c>
      <c r="O603" s="90"/>
      <c r="P603" s="234">
        <f>O603*H603</f>
        <v>0</v>
      </c>
      <c r="Q603" s="234">
        <v>0.00029999999999999997</v>
      </c>
      <c r="R603" s="234">
        <f>Q603*H603</f>
        <v>0.057524399999999989</v>
      </c>
      <c r="S603" s="234">
        <v>0</v>
      </c>
      <c r="T603" s="235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236" t="s">
        <v>231</v>
      </c>
      <c r="AT603" s="236" t="s">
        <v>155</v>
      </c>
      <c r="AU603" s="236" t="s">
        <v>88</v>
      </c>
      <c r="AY603" s="16" t="s">
        <v>153</v>
      </c>
      <c r="BE603" s="237">
        <f>IF(N603="základní",J603,0)</f>
        <v>0</v>
      </c>
      <c r="BF603" s="237">
        <f>IF(N603="snížená",J603,0)</f>
        <v>0</v>
      </c>
      <c r="BG603" s="237">
        <f>IF(N603="zákl. přenesená",J603,0)</f>
        <v>0</v>
      </c>
      <c r="BH603" s="237">
        <f>IF(N603="sníž. přenesená",J603,0)</f>
        <v>0</v>
      </c>
      <c r="BI603" s="237">
        <f>IF(N603="nulová",J603,0)</f>
        <v>0</v>
      </c>
      <c r="BJ603" s="16" t="s">
        <v>88</v>
      </c>
      <c r="BK603" s="237">
        <f>ROUND(I603*H603,0)</f>
        <v>0</v>
      </c>
      <c r="BL603" s="16" t="s">
        <v>231</v>
      </c>
      <c r="BM603" s="236" t="s">
        <v>2160</v>
      </c>
    </row>
    <row r="604" s="13" customFormat="1">
      <c r="A604" s="13"/>
      <c r="B604" s="238"/>
      <c r="C604" s="239"/>
      <c r="D604" s="240" t="s">
        <v>162</v>
      </c>
      <c r="E604" s="241" t="s">
        <v>1</v>
      </c>
      <c r="F604" s="242" t="s">
        <v>1585</v>
      </c>
      <c r="G604" s="239"/>
      <c r="H604" s="243">
        <v>9.8399999999999999</v>
      </c>
      <c r="I604" s="244"/>
      <c r="J604" s="239"/>
      <c r="K604" s="239"/>
      <c r="L604" s="245"/>
      <c r="M604" s="246"/>
      <c r="N604" s="247"/>
      <c r="O604" s="247"/>
      <c r="P604" s="247"/>
      <c r="Q604" s="247"/>
      <c r="R604" s="247"/>
      <c r="S604" s="247"/>
      <c r="T604" s="24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9" t="s">
        <v>162</v>
      </c>
      <c r="AU604" s="249" t="s">
        <v>88</v>
      </c>
      <c r="AV604" s="13" t="s">
        <v>88</v>
      </c>
      <c r="AW604" s="13" t="s">
        <v>33</v>
      </c>
      <c r="AX604" s="13" t="s">
        <v>78</v>
      </c>
      <c r="AY604" s="249" t="s">
        <v>153</v>
      </c>
    </row>
    <row r="605" s="13" customFormat="1">
      <c r="A605" s="13"/>
      <c r="B605" s="238"/>
      <c r="C605" s="239"/>
      <c r="D605" s="240" t="s">
        <v>162</v>
      </c>
      <c r="E605" s="241" t="s">
        <v>1</v>
      </c>
      <c r="F605" s="242" t="s">
        <v>2161</v>
      </c>
      <c r="G605" s="239"/>
      <c r="H605" s="243">
        <v>160.05600000000001</v>
      </c>
      <c r="I605" s="244"/>
      <c r="J605" s="239"/>
      <c r="K605" s="239"/>
      <c r="L605" s="245"/>
      <c r="M605" s="246"/>
      <c r="N605" s="247"/>
      <c r="O605" s="247"/>
      <c r="P605" s="247"/>
      <c r="Q605" s="247"/>
      <c r="R605" s="247"/>
      <c r="S605" s="247"/>
      <c r="T605" s="24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9" t="s">
        <v>162</v>
      </c>
      <c r="AU605" s="249" t="s">
        <v>88</v>
      </c>
      <c r="AV605" s="13" t="s">
        <v>88</v>
      </c>
      <c r="AW605" s="13" t="s">
        <v>33</v>
      </c>
      <c r="AX605" s="13" t="s">
        <v>78</v>
      </c>
      <c r="AY605" s="249" t="s">
        <v>153</v>
      </c>
    </row>
    <row r="606" s="13" customFormat="1">
      <c r="A606" s="13"/>
      <c r="B606" s="238"/>
      <c r="C606" s="239"/>
      <c r="D606" s="240" t="s">
        <v>162</v>
      </c>
      <c r="E606" s="241" t="s">
        <v>1</v>
      </c>
      <c r="F606" s="242" t="s">
        <v>2162</v>
      </c>
      <c r="G606" s="239"/>
      <c r="H606" s="243">
        <v>21.852</v>
      </c>
      <c r="I606" s="244"/>
      <c r="J606" s="239"/>
      <c r="K606" s="239"/>
      <c r="L606" s="245"/>
      <c r="M606" s="246"/>
      <c r="N606" s="247"/>
      <c r="O606" s="247"/>
      <c r="P606" s="247"/>
      <c r="Q606" s="247"/>
      <c r="R606" s="247"/>
      <c r="S606" s="247"/>
      <c r="T606" s="24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9" t="s">
        <v>162</v>
      </c>
      <c r="AU606" s="249" t="s">
        <v>88</v>
      </c>
      <c r="AV606" s="13" t="s">
        <v>88</v>
      </c>
      <c r="AW606" s="13" t="s">
        <v>33</v>
      </c>
      <c r="AX606" s="13" t="s">
        <v>78</v>
      </c>
      <c r="AY606" s="249" t="s">
        <v>153</v>
      </c>
    </row>
    <row r="607" s="2" customFormat="1" ht="16.5" customHeight="1">
      <c r="A607" s="37"/>
      <c r="B607" s="38"/>
      <c r="C607" s="225" t="s">
        <v>1140</v>
      </c>
      <c r="D607" s="225" t="s">
        <v>155</v>
      </c>
      <c r="E607" s="226" t="s">
        <v>1136</v>
      </c>
      <c r="F607" s="227" t="s">
        <v>1137</v>
      </c>
      <c r="G607" s="228" t="s">
        <v>352</v>
      </c>
      <c r="H607" s="229">
        <v>118.56</v>
      </c>
      <c r="I607" s="230"/>
      <c r="J607" s="231">
        <f>ROUND(I607*H607,0)</f>
        <v>0</v>
      </c>
      <c r="K607" s="227" t="s">
        <v>159</v>
      </c>
      <c r="L607" s="43"/>
      <c r="M607" s="232" t="s">
        <v>1</v>
      </c>
      <c r="N607" s="233" t="s">
        <v>44</v>
      </c>
      <c r="O607" s="90"/>
      <c r="P607" s="234">
        <f>O607*H607</f>
        <v>0</v>
      </c>
      <c r="Q607" s="234">
        <v>0.00034000000000000002</v>
      </c>
      <c r="R607" s="234">
        <f>Q607*H607</f>
        <v>0.040310400000000003</v>
      </c>
      <c r="S607" s="234">
        <v>0</v>
      </c>
      <c r="T607" s="235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36" t="s">
        <v>231</v>
      </c>
      <c r="AT607" s="236" t="s">
        <v>155</v>
      </c>
      <c r="AU607" s="236" t="s">
        <v>88</v>
      </c>
      <c r="AY607" s="16" t="s">
        <v>153</v>
      </c>
      <c r="BE607" s="237">
        <f>IF(N607="základní",J607,0)</f>
        <v>0</v>
      </c>
      <c r="BF607" s="237">
        <f>IF(N607="snížená",J607,0)</f>
        <v>0</v>
      </c>
      <c r="BG607" s="237">
        <f>IF(N607="zákl. přenesená",J607,0)</f>
        <v>0</v>
      </c>
      <c r="BH607" s="237">
        <f>IF(N607="sníž. přenesená",J607,0)</f>
        <v>0</v>
      </c>
      <c r="BI607" s="237">
        <f>IF(N607="nulová",J607,0)</f>
        <v>0</v>
      </c>
      <c r="BJ607" s="16" t="s">
        <v>88</v>
      </c>
      <c r="BK607" s="237">
        <f>ROUND(I607*H607,0)</f>
        <v>0</v>
      </c>
      <c r="BL607" s="16" t="s">
        <v>231</v>
      </c>
      <c r="BM607" s="236" t="s">
        <v>2163</v>
      </c>
    </row>
    <row r="608" s="13" customFormat="1">
      <c r="A608" s="13"/>
      <c r="B608" s="238"/>
      <c r="C608" s="239"/>
      <c r="D608" s="240" t="s">
        <v>162</v>
      </c>
      <c r="E608" s="241" t="s">
        <v>1</v>
      </c>
      <c r="F608" s="242" t="s">
        <v>2164</v>
      </c>
      <c r="G608" s="239"/>
      <c r="H608" s="243">
        <v>118.56</v>
      </c>
      <c r="I608" s="244"/>
      <c r="J608" s="239"/>
      <c r="K608" s="239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162</v>
      </c>
      <c r="AU608" s="249" t="s">
        <v>88</v>
      </c>
      <c r="AV608" s="13" t="s">
        <v>88</v>
      </c>
      <c r="AW608" s="13" t="s">
        <v>33</v>
      </c>
      <c r="AX608" s="13" t="s">
        <v>78</v>
      </c>
      <c r="AY608" s="249" t="s">
        <v>153</v>
      </c>
    </row>
    <row r="609" s="2" customFormat="1" ht="24.15" customHeight="1">
      <c r="A609" s="37"/>
      <c r="B609" s="38"/>
      <c r="C609" s="250" t="s">
        <v>1145</v>
      </c>
      <c r="D609" s="250" t="s">
        <v>232</v>
      </c>
      <c r="E609" s="251" t="s">
        <v>1141</v>
      </c>
      <c r="F609" s="252" t="s">
        <v>1142</v>
      </c>
      <c r="G609" s="253" t="s">
        <v>352</v>
      </c>
      <c r="H609" s="254">
        <v>130.416</v>
      </c>
      <c r="I609" s="255"/>
      <c r="J609" s="256">
        <f>ROUND(I609*H609,0)</f>
        <v>0</v>
      </c>
      <c r="K609" s="252" t="s">
        <v>159</v>
      </c>
      <c r="L609" s="257"/>
      <c r="M609" s="258" t="s">
        <v>1</v>
      </c>
      <c r="N609" s="259" t="s">
        <v>44</v>
      </c>
      <c r="O609" s="90"/>
      <c r="P609" s="234">
        <f>O609*H609</f>
        <v>0</v>
      </c>
      <c r="Q609" s="234">
        <v>0.0011199999999999999</v>
      </c>
      <c r="R609" s="234">
        <f>Q609*H609</f>
        <v>0.14606591999999999</v>
      </c>
      <c r="S609" s="234">
        <v>0</v>
      </c>
      <c r="T609" s="235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236" t="s">
        <v>319</v>
      </c>
      <c r="AT609" s="236" t="s">
        <v>232</v>
      </c>
      <c r="AU609" s="236" t="s">
        <v>88</v>
      </c>
      <c r="AY609" s="16" t="s">
        <v>153</v>
      </c>
      <c r="BE609" s="237">
        <f>IF(N609="základní",J609,0)</f>
        <v>0</v>
      </c>
      <c r="BF609" s="237">
        <f>IF(N609="snížená",J609,0)</f>
        <v>0</v>
      </c>
      <c r="BG609" s="237">
        <f>IF(N609="zákl. přenesená",J609,0)</f>
        <v>0</v>
      </c>
      <c r="BH609" s="237">
        <f>IF(N609="sníž. přenesená",J609,0)</f>
        <v>0</v>
      </c>
      <c r="BI609" s="237">
        <f>IF(N609="nulová",J609,0)</f>
        <v>0</v>
      </c>
      <c r="BJ609" s="16" t="s">
        <v>88</v>
      </c>
      <c r="BK609" s="237">
        <f>ROUND(I609*H609,0)</f>
        <v>0</v>
      </c>
      <c r="BL609" s="16" t="s">
        <v>231</v>
      </c>
      <c r="BM609" s="236" t="s">
        <v>2165</v>
      </c>
    </row>
    <row r="610" s="13" customFormat="1">
      <c r="A610" s="13"/>
      <c r="B610" s="238"/>
      <c r="C610" s="239"/>
      <c r="D610" s="240" t="s">
        <v>162</v>
      </c>
      <c r="E610" s="241" t="s">
        <v>1</v>
      </c>
      <c r="F610" s="242" t="s">
        <v>2166</v>
      </c>
      <c r="G610" s="239"/>
      <c r="H610" s="243">
        <v>130.416</v>
      </c>
      <c r="I610" s="244"/>
      <c r="J610" s="239"/>
      <c r="K610" s="239"/>
      <c r="L610" s="245"/>
      <c r="M610" s="246"/>
      <c r="N610" s="247"/>
      <c r="O610" s="247"/>
      <c r="P610" s="247"/>
      <c r="Q610" s="247"/>
      <c r="R610" s="247"/>
      <c r="S610" s="247"/>
      <c r="T610" s="24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9" t="s">
        <v>162</v>
      </c>
      <c r="AU610" s="249" t="s">
        <v>88</v>
      </c>
      <c r="AV610" s="13" t="s">
        <v>88</v>
      </c>
      <c r="AW610" s="13" t="s">
        <v>33</v>
      </c>
      <c r="AX610" s="13" t="s">
        <v>78</v>
      </c>
      <c r="AY610" s="249" t="s">
        <v>153</v>
      </c>
    </row>
    <row r="611" s="2" customFormat="1" ht="24.15" customHeight="1">
      <c r="A611" s="37"/>
      <c r="B611" s="38"/>
      <c r="C611" s="225" t="s">
        <v>1150</v>
      </c>
      <c r="D611" s="225" t="s">
        <v>155</v>
      </c>
      <c r="E611" s="226" t="s">
        <v>1146</v>
      </c>
      <c r="F611" s="227" t="s">
        <v>1147</v>
      </c>
      <c r="G611" s="228" t="s">
        <v>352</v>
      </c>
      <c r="H611" s="229">
        <v>218.52000000000001</v>
      </c>
      <c r="I611" s="230"/>
      <c r="J611" s="231">
        <f>ROUND(I611*H611,0)</f>
        <v>0</v>
      </c>
      <c r="K611" s="227" t="s">
        <v>159</v>
      </c>
      <c r="L611" s="43"/>
      <c r="M611" s="232" t="s">
        <v>1</v>
      </c>
      <c r="N611" s="233" t="s">
        <v>44</v>
      </c>
      <c r="O611" s="90"/>
      <c r="P611" s="234">
        <f>O611*H611</f>
        <v>0</v>
      </c>
      <c r="Q611" s="234">
        <v>0.00058</v>
      </c>
      <c r="R611" s="234">
        <f>Q611*H611</f>
        <v>0.12674160000000001</v>
      </c>
      <c r="S611" s="234">
        <v>0</v>
      </c>
      <c r="T611" s="235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236" t="s">
        <v>231</v>
      </c>
      <c r="AT611" s="236" t="s">
        <v>155</v>
      </c>
      <c r="AU611" s="236" t="s">
        <v>88</v>
      </c>
      <c r="AY611" s="16" t="s">
        <v>153</v>
      </c>
      <c r="BE611" s="237">
        <f>IF(N611="základní",J611,0)</f>
        <v>0</v>
      </c>
      <c r="BF611" s="237">
        <f>IF(N611="snížená",J611,0)</f>
        <v>0</v>
      </c>
      <c r="BG611" s="237">
        <f>IF(N611="zákl. přenesená",J611,0)</f>
        <v>0</v>
      </c>
      <c r="BH611" s="237">
        <f>IF(N611="sníž. přenesená",J611,0)</f>
        <v>0</v>
      </c>
      <c r="BI611" s="237">
        <f>IF(N611="nulová",J611,0)</f>
        <v>0</v>
      </c>
      <c r="BJ611" s="16" t="s">
        <v>88</v>
      </c>
      <c r="BK611" s="237">
        <f>ROUND(I611*H611,0)</f>
        <v>0</v>
      </c>
      <c r="BL611" s="16" t="s">
        <v>231</v>
      </c>
      <c r="BM611" s="236" t="s">
        <v>2167</v>
      </c>
    </row>
    <row r="612" s="13" customFormat="1">
      <c r="A612" s="13"/>
      <c r="B612" s="238"/>
      <c r="C612" s="239"/>
      <c r="D612" s="240" t="s">
        <v>162</v>
      </c>
      <c r="E612" s="241" t="s">
        <v>1</v>
      </c>
      <c r="F612" s="242" t="s">
        <v>2168</v>
      </c>
      <c r="G612" s="239"/>
      <c r="H612" s="243">
        <v>218.52000000000001</v>
      </c>
      <c r="I612" s="244"/>
      <c r="J612" s="239"/>
      <c r="K612" s="239"/>
      <c r="L612" s="245"/>
      <c r="M612" s="246"/>
      <c r="N612" s="247"/>
      <c r="O612" s="247"/>
      <c r="P612" s="247"/>
      <c r="Q612" s="247"/>
      <c r="R612" s="247"/>
      <c r="S612" s="247"/>
      <c r="T612" s="24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9" t="s">
        <v>162</v>
      </c>
      <c r="AU612" s="249" t="s">
        <v>88</v>
      </c>
      <c r="AV612" s="13" t="s">
        <v>88</v>
      </c>
      <c r="AW612" s="13" t="s">
        <v>33</v>
      </c>
      <c r="AX612" s="13" t="s">
        <v>78</v>
      </c>
      <c r="AY612" s="249" t="s">
        <v>153</v>
      </c>
    </row>
    <row r="613" s="2" customFormat="1" ht="24.15" customHeight="1">
      <c r="A613" s="37"/>
      <c r="B613" s="38"/>
      <c r="C613" s="225" t="s">
        <v>1155</v>
      </c>
      <c r="D613" s="225" t="s">
        <v>155</v>
      </c>
      <c r="E613" s="226" t="s">
        <v>1151</v>
      </c>
      <c r="F613" s="227" t="s">
        <v>1152</v>
      </c>
      <c r="G613" s="228" t="s">
        <v>158</v>
      </c>
      <c r="H613" s="229">
        <v>169.89599999999999</v>
      </c>
      <c r="I613" s="230"/>
      <c r="J613" s="231">
        <f>ROUND(I613*H613,0)</f>
        <v>0</v>
      </c>
      <c r="K613" s="227" t="s">
        <v>159</v>
      </c>
      <c r="L613" s="43"/>
      <c r="M613" s="232" t="s">
        <v>1</v>
      </c>
      <c r="N613" s="233" t="s">
        <v>44</v>
      </c>
      <c r="O613" s="90"/>
      <c r="P613" s="234">
        <f>O613*H613</f>
        <v>0</v>
      </c>
      <c r="Q613" s="234">
        <v>0.0063499999999999997</v>
      </c>
      <c r="R613" s="234">
        <f>Q613*H613</f>
        <v>1.0788395999999998</v>
      </c>
      <c r="S613" s="234">
        <v>0</v>
      </c>
      <c r="T613" s="235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36" t="s">
        <v>231</v>
      </c>
      <c r="AT613" s="236" t="s">
        <v>155</v>
      </c>
      <c r="AU613" s="236" t="s">
        <v>88</v>
      </c>
      <c r="AY613" s="16" t="s">
        <v>153</v>
      </c>
      <c r="BE613" s="237">
        <f>IF(N613="základní",J613,0)</f>
        <v>0</v>
      </c>
      <c r="BF613" s="237">
        <f>IF(N613="snížená",J613,0)</f>
        <v>0</v>
      </c>
      <c r="BG613" s="237">
        <f>IF(N613="zákl. přenesená",J613,0)</f>
        <v>0</v>
      </c>
      <c r="BH613" s="237">
        <f>IF(N613="sníž. přenesená",J613,0)</f>
        <v>0</v>
      </c>
      <c r="BI613" s="237">
        <f>IF(N613="nulová",J613,0)</f>
        <v>0</v>
      </c>
      <c r="BJ613" s="16" t="s">
        <v>88</v>
      </c>
      <c r="BK613" s="237">
        <f>ROUND(I613*H613,0)</f>
        <v>0</v>
      </c>
      <c r="BL613" s="16" t="s">
        <v>231</v>
      </c>
      <c r="BM613" s="236" t="s">
        <v>2169</v>
      </c>
    </row>
    <row r="614" s="13" customFormat="1">
      <c r="A614" s="13"/>
      <c r="B614" s="238"/>
      <c r="C614" s="239"/>
      <c r="D614" s="240" t="s">
        <v>162</v>
      </c>
      <c r="E614" s="241" t="s">
        <v>1</v>
      </c>
      <c r="F614" s="242" t="s">
        <v>1824</v>
      </c>
      <c r="G614" s="239"/>
      <c r="H614" s="243">
        <v>9.8399999999999999</v>
      </c>
      <c r="I614" s="244"/>
      <c r="J614" s="239"/>
      <c r="K614" s="239"/>
      <c r="L614" s="245"/>
      <c r="M614" s="246"/>
      <c r="N614" s="247"/>
      <c r="O614" s="247"/>
      <c r="P614" s="247"/>
      <c r="Q614" s="247"/>
      <c r="R614" s="247"/>
      <c r="S614" s="247"/>
      <c r="T614" s="24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9" t="s">
        <v>162</v>
      </c>
      <c r="AU614" s="249" t="s">
        <v>88</v>
      </c>
      <c r="AV614" s="13" t="s">
        <v>88</v>
      </c>
      <c r="AW614" s="13" t="s">
        <v>33</v>
      </c>
      <c r="AX614" s="13" t="s">
        <v>78</v>
      </c>
      <c r="AY614" s="249" t="s">
        <v>153</v>
      </c>
    </row>
    <row r="615" s="13" customFormat="1">
      <c r="A615" s="13"/>
      <c r="B615" s="238"/>
      <c r="C615" s="239"/>
      <c r="D615" s="240" t="s">
        <v>162</v>
      </c>
      <c r="E615" s="241" t="s">
        <v>1</v>
      </c>
      <c r="F615" s="242" t="s">
        <v>2170</v>
      </c>
      <c r="G615" s="239"/>
      <c r="H615" s="243">
        <v>160.05600000000001</v>
      </c>
      <c r="I615" s="244"/>
      <c r="J615" s="239"/>
      <c r="K615" s="239"/>
      <c r="L615" s="245"/>
      <c r="M615" s="246"/>
      <c r="N615" s="247"/>
      <c r="O615" s="247"/>
      <c r="P615" s="247"/>
      <c r="Q615" s="247"/>
      <c r="R615" s="247"/>
      <c r="S615" s="247"/>
      <c r="T615" s="24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9" t="s">
        <v>162</v>
      </c>
      <c r="AU615" s="249" t="s">
        <v>88</v>
      </c>
      <c r="AV615" s="13" t="s">
        <v>88</v>
      </c>
      <c r="AW615" s="13" t="s">
        <v>33</v>
      </c>
      <c r="AX615" s="13" t="s">
        <v>78</v>
      </c>
      <c r="AY615" s="249" t="s">
        <v>153</v>
      </c>
    </row>
    <row r="616" s="2" customFormat="1" ht="33" customHeight="1">
      <c r="A616" s="37"/>
      <c r="B616" s="38"/>
      <c r="C616" s="250" t="s">
        <v>1160</v>
      </c>
      <c r="D616" s="250" t="s">
        <v>232</v>
      </c>
      <c r="E616" s="251" t="s">
        <v>1156</v>
      </c>
      <c r="F616" s="252" t="s">
        <v>1157</v>
      </c>
      <c r="G616" s="253" t="s">
        <v>158</v>
      </c>
      <c r="H616" s="254">
        <v>210.923</v>
      </c>
      <c r="I616" s="255"/>
      <c r="J616" s="256">
        <f>ROUND(I616*H616,0)</f>
        <v>0</v>
      </c>
      <c r="K616" s="252" t="s">
        <v>159</v>
      </c>
      <c r="L616" s="257"/>
      <c r="M616" s="258" t="s">
        <v>1</v>
      </c>
      <c r="N616" s="259" t="s">
        <v>44</v>
      </c>
      <c r="O616" s="90"/>
      <c r="P616" s="234">
        <f>O616*H616</f>
        <v>0</v>
      </c>
      <c r="Q616" s="234">
        <v>0.019199999999999998</v>
      </c>
      <c r="R616" s="234">
        <f>Q616*H616</f>
        <v>4.0497215999999998</v>
      </c>
      <c r="S616" s="234">
        <v>0</v>
      </c>
      <c r="T616" s="235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236" t="s">
        <v>319</v>
      </c>
      <c r="AT616" s="236" t="s">
        <v>232</v>
      </c>
      <c r="AU616" s="236" t="s">
        <v>88</v>
      </c>
      <c r="AY616" s="16" t="s">
        <v>153</v>
      </c>
      <c r="BE616" s="237">
        <f>IF(N616="základní",J616,0)</f>
        <v>0</v>
      </c>
      <c r="BF616" s="237">
        <f>IF(N616="snížená",J616,0)</f>
        <v>0</v>
      </c>
      <c r="BG616" s="237">
        <f>IF(N616="zákl. přenesená",J616,0)</f>
        <v>0</v>
      </c>
      <c r="BH616" s="237">
        <f>IF(N616="sníž. přenesená",J616,0)</f>
        <v>0</v>
      </c>
      <c r="BI616" s="237">
        <f>IF(N616="nulová",J616,0)</f>
        <v>0</v>
      </c>
      <c r="BJ616" s="16" t="s">
        <v>88</v>
      </c>
      <c r="BK616" s="237">
        <f>ROUND(I616*H616,0)</f>
        <v>0</v>
      </c>
      <c r="BL616" s="16" t="s">
        <v>231</v>
      </c>
      <c r="BM616" s="236" t="s">
        <v>2171</v>
      </c>
    </row>
    <row r="617" s="13" customFormat="1">
      <c r="A617" s="13"/>
      <c r="B617" s="238"/>
      <c r="C617" s="239"/>
      <c r="D617" s="240" t="s">
        <v>162</v>
      </c>
      <c r="E617" s="241" t="s">
        <v>1</v>
      </c>
      <c r="F617" s="242" t="s">
        <v>2172</v>
      </c>
      <c r="G617" s="239"/>
      <c r="H617" s="243">
        <v>210.923</v>
      </c>
      <c r="I617" s="244"/>
      <c r="J617" s="239"/>
      <c r="K617" s="239"/>
      <c r="L617" s="245"/>
      <c r="M617" s="246"/>
      <c r="N617" s="247"/>
      <c r="O617" s="247"/>
      <c r="P617" s="247"/>
      <c r="Q617" s="247"/>
      <c r="R617" s="247"/>
      <c r="S617" s="247"/>
      <c r="T617" s="24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9" t="s">
        <v>162</v>
      </c>
      <c r="AU617" s="249" t="s">
        <v>88</v>
      </c>
      <c r="AV617" s="13" t="s">
        <v>88</v>
      </c>
      <c r="AW617" s="13" t="s">
        <v>33</v>
      </c>
      <c r="AX617" s="13" t="s">
        <v>78</v>
      </c>
      <c r="AY617" s="249" t="s">
        <v>153</v>
      </c>
    </row>
    <row r="618" s="2" customFormat="1" ht="24.15" customHeight="1">
      <c r="A618" s="37"/>
      <c r="B618" s="38"/>
      <c r="C618" s="225" t="s">
        <v>1165</v>
      </c>
      <c r="D618" s="225" t="s">
        <v>155</v>
      </c>
      <c r="E618" s="226" t="s">
        <v>1161</v>
      </c>
      <c r="F618" s="227" t="s">
        <v>1162</v>
      </c>
      <c r="G618" s="228" t="s">
        <v>352</v>
      </c>
      <c r="H618" s="229">
        <v>7.5999999999999996</v>
      </c>
      <c r="I618" s="230"/>
      <c r="J618" s="231">
        <f>ROUND(I618*H618,0)</f>
        <v>0</v>
      </c>
      <c r="K618" s="227" t="s">
        <v>159</v>
      </c>
      <c r="L618" s="43"/>
      <c r="M618" s="232" t="s">
        <v>1</v>
      </c>
      <c r="N618" s="233" t="s">
        <v>44</v>
      </c>
      <c r="O618" s="90"/>
      <c r="P618" s="234">
        <f>O618*H618</f>
        <v>0</v>
      </c>
      <c r="Q618" s="234">
        <v>0.0018799999999999999</v>
      </c>
      <c r="R618" s="234">
        <f>Q618*H618</f>
        <v>0.014287999999999999</v>
      </c>
      <c r="S618" s="234">
        <v>0</v>
      </c>
      <c r="T618" s="235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36" t="s">
        <v>231</v>
      </c>
      <c r="AT618" s="236" t="s">
        <v>155</v>
      </c>
      <c r="AU618" s="236" t="s">
        <v>88</v>
      </c>
      <c r="AY618" s="16" t="s">
        <v>153</v>
      </c>
      <c r="BE618" s="237">
        <f>IF(N618="základní",J618,0)</f>
        <v>0</v>
      </c>
      <c r="BF618" s="237">
        <f>IF(N618="snížená",J618,0)</f>
        <v>0</v>
      </c>
      <c r="BG618" s="237">
        <f>IF(N618="zákl. přenesená",J618,0)</f>
        <v>0</v>
      </c>
      <c r="BH618" s="237">
        <f>IF(N618="sníž. přenesená",J618,0)</f>
        <v>0</v>
      </c>
      <c r="BI618" s="237">
        <f>IF(N618="nulová",J618,0)</f>
        <v>0</v>
      </c>
      <c r="BJ618" s="16" t="s">
        <v>88</v>
      </c>
      <c r="BK618" s="237">
        <f>ROUND(I618*H618,0)</f>
        <v>0</v>
      </c>
      <c r="BL618" s="16" t="s">
        <v>231</v>
      </c>
      <c r="BM618" s="236" t="s">
        <v>2173</v>
      </c>
    </row>
    <row r="619" s="13" customFormat="1">
      <c r="A619" s="13"/>
      <c r="B619" s="238"/>
      <c r="C619" s="239"/>
      <c r="D619" s="240" t="s">
        <v>162</v>
      </c>
      <c r="E619" s="241" t="s">
        <v>1</v>
      </c>
      <c r="F619" s="242" t="s">
        <v>1164</v>
      </c>
      <c r="G619" s="239"/>
      <c r="H619" s="243">
        <v>7.5999999999999996</v>
      </c>
      <c r="I619" s="244"/>
      <c r="J619" s="239"/>
      <c r="K619" s="239"/>
      <c r="L619" s="245"/>
      <c r="M619" s="246"/>
      <c r="N619" s="247"/>
      <c r="O619" s="247"/>
      <c r="P619" s="247"/>
      <c r="Q619" s="247"/>
      <c r="R619" s="247"/>
      <c r="S619" s="247"/>
      <c r="T619" s="24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9" t="s">
        <v>162</v>
      </c>
      <c r="AU619" s="249" t="s">
        <v>88</v>
      </c>
      <c r="AV619" s="13" t="s">
        <v>88</v>
      </c>
      <c r="AW619" s="13" t="s">
        <v>33</v>
      </c>
      <c r="AX619" s="13" t="s">
        <v>78</v>
      </c>
      <c r="AY619" s="249" t="s">
        <v>153</v>
      </c>
    </row>
    <row r="620" s="2" customFormat="1" ht="16.5" customHeight="1">
      <c r="A620" s="37"/>
      <c r="B620" s="38"/>
      <c r="C620" s="250" t="s">
        <v>1171</v>
      </c>
      <c r="D620" s="250" t="s">
        <v>232</v>
      </c>
      <c r="E620" s="251" t="s">
        <v>1166</v>
      </c>
      <c r="F620" s="252" t="s">
        <v>1167</v>
      </c>
      <c r="G620" s="253" t="s">
        <v>583</v>
      </c>
      <c r="H620" s="254">
        <v>41.799999999999997</v>
      </c>
      <c r="I620" s="255"/>
      <c r="J620" s="256">
        <f>ROUND(I620*H620,0)</f>
        <v>0</v>
      </c>
      <c r="K620" s="252" t="s">
        <v>159</v>
      </c>
      <c r="L620" s="257"/>
      <c r="M620" s="258" t="s">
        <v>1</v>
      </c>
      <c r="N620" s="259" t="s">
        <v>44</v>
      </c>
      <c r="O620" s="90"/>
      <c r="P620" s="234">
        <f>O620*H620</f>
        <v>0</v>
      </c>
      <c r="Q620" s="234">
        <v>0.0155</v>
      </c>
      <c r="R620" s="234">
        <f>Q620*H620</f>
        <v>0.64789999999999992</v>
      </c>
      <c r="S620" s="234">
        <v>0</v>
      </c>
      <c r="T620" s="235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236" t="s">
        <v>319</v>
      </c>
      <c r="AT620" s="236" t="s">
        <v>232</v>
      </c>
      <c r="AU620" s="236" t="s">
        <v>88</v>
      </c>
      <c r="AY620" s="16" t="s">
        <v>153</v>
      </c>
      <c r="BE620" s="237">
        <f>IF(N620="základní",J620,0)</f>
        <v>0</v>
      </c>
      <c r="BF620" s="237">
        <f>IF(N620="snížená",J620,0)</f>
        <v>0</v>
      </c>
      <c r="BG620" s="237">
        <f>IF(N620="zákl. přenesená",J620,0)</f>
        <v>0</v>
      </c>
      <c r="BH620" s="237">
        <f>IF(N620="sníž. přenesená",J620,0)</f>
        <v>0</v>
      </c>
      <c r="BI620" s="237">
        <f>IF(N620="nulová",J620,0)</f>
        <v>0</v>
      </c>
      <c r="BJ620" s="16" t="s">
        <v>88</v>
      </c>
      <c r="BK620" s="237">
        <f>ROUND(I620*H620,0)</f>
        <v>0</v>
      </c>
      <c r="BL620" s="16" t="s">
        <v>231</v>
      </c>
      <c r="BM620" s="236" t="s">
        <v>2174</v>
      </c>
    </row>
    <row r="621" s="13" customFormat="1">
      <c r="A621" s="13"/>
      <c r="B621" s="238"/>
      <c r="C621" s="239"/>
      <c r="D621" s="240" t="s">
        <v>162</v>
      </c>
      <c r="E621" s="241" t="s">
        <v>1</v>
      </c>
      <c r="F621" s="242" t="s">
        <v>1169</v>
      </c>
      <c r="G621" s="239"/>
      <c r="H621" s="243">
        <v>38</v>
      </c>
      <c r="I621" s="244"/>
      <c r="J621" s="239"/>
      <c r="K621" s="239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162</v>
      </c>
      <c r="AU621" s="249" t="s">
        <v>88</v>
      </c>
      <c r="AV621" s="13" t="s">
        <v>88</v>
      </c>
      <c r="AW621" s="13" t="s">
        <v>33</v>
      </c>
      <c r="AX621" s="13" t="s">
        <v>8</v>
      </c>
      <c r="AY621" s="249" t="s">
        <v>153</v>
      </c>
    </row>
    <row r="622" s="13" customFormat="1">
      <c r="A622" s="13"/>
      <c r="B622" s="238"/>
      <c r="C622" s="239"/>
      <c r="D622" s="240" t="s">
        <v>162</v>
      </c>
      <c r="E622" s="239"/>
      <c r="F622" s="242" t="s">
        <v>1170</v>
      </c>
      <c r="G622" s="239"/>
      <c r="H622" s="243">
        <v>41.799999999999997</v>
      </c>
      <c r="I622" s="244"/>
      <c r="J622" s="239"/>
      <c r="K622" s="239"/>
      <c r="L622" s="245"/>
      <c r="M622" s="246"/>
      <c r="N622" s="247"/>
      <c r="O622" s="247"/>
      <c r="P622" s="247"/>
      <c r="Q622" s="247"/>
      <c r="R622" s="247"/>
      <c r="S622" s="247"/>
      <c r="T622" s="24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9" t="s">
        <v>162</v>
      </c>
      <c r="AU622" s="249" t="s">
        <v>88</v>
      </c>
      <c r="AV622" s="13" t="s">
        <v>88</v>
      </c>
      <c r="AW622" s="13" t="s">
        <v>4</v>
      </c>
      <c r="AX622" s="13" t="s">
        <v>8</v>
      </c>
      <c r="AY622" s="249" t="s">
        <v>153</v>
      </c>
    </row>
    <row r="623" s="2" customFormat="1" ht="24.15" customHeight="1">
      <c r="A623" s="37"/>
      <c r="B623" s="38"/>
      <c r="C623" s="225" t="s">
        <v>1175</v>
      </c>
      <c r="D623" s="225" t="s">
        <v>155</v>
      </c>
      <c r="E623" s="226" t="s">
        <v>1172</v>
      </c>
      <c r="F623" s="227" t="s">
        <v>1173</v>
      </c>
      <c r="G623" s="228" t="s">
        <v>158</v>
      </c>
      <c r="H623" s="229">
        <v>169.89599999999999</v>
      </c>
      <c r="I623" s="230"/>
      <c r="J623" s="231">
        <f>ROUND(I623*H623,0)</f>
        <v>0</v>
      </c>
      <c r="K623" s="227" t="s">
        <v>159</v>
      </c>
      <c r="L623" s="43"/>
      <c r="M623" s="232" t="s">
        <v>1</v>
      </c>
      <c r="N623" s="233" t="s">
        <v>44</v>
      </c>
      <c r="O623" s="90"/>
      <c r="P623" s="234">
        <f>O623*H623</f>
        <v>0</v>
      </c>
      <c r="Q623" s="234">
        <v>0</v>
      </c>
      <c r="R623" s="234">
        <f>Q623*H623</f>
        <v>0</v>
      </c>
      <c r="S623" s="234">
        <v>0</v>
      </c>
      <c r="T623" s="235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36" t="s">
        <v>231</v>
      </c>
      <c r="AT623" s="236" t="s">
        <v>155</v>
      </c>
      <c r="AU623" s="236" t="s">
        <v>88</v>
      </c>
      <c r="AY623" s="16" t="s">
        <v>153</v>
      </c>
      <c r="BE623" s="237">
        <f>IF(N623="základní",J623,0)</f>
        <v>0</v>
      </c>
      <c r="BF623" s="237">
        <f>IF(N623="snížená",J623,0)</f>
        <v>0</v>
      </c>
      <c r="BG623" s="237">
        <f>IF(N623="zákl. přenesená",J623,0)</f>
        <v>0</v>
      </c>
      <c r="BH623" s="237">
        <f>IF(N623="sníž. přenesená",J623,0)</f>
        <v>0</v>
      </c>
      <c r="BI623" s="237">
        <f>IF(N623="nulová",J623,0)</f>
        <v>0</v>
      </c>
      <c r="BJ623" s="16" t="s">
        <v>88</v>
      </c>
      <c r="BK623" s="237">
        <f>ROUND(I623*H623,0)</f>
        <v>0</v>
      </c>
      <c r="BL623" s="16" t="s">
        <v>231</v>
      </c>
      <c r="BM623" s="236" t="s">
        <v>2175</v>
      </c>
    </row>
    <row r="624" s="2" customFormat="1" ht="24.15" customHeight="1">
      <c r="A624" s="37"/>
      <c r="B624" s="38"/>
      <c r="C624" s="225" t="s">
        <v>1179</v>
      </c>
      <c r="D624" s="225" t="s">
        <v>155</v>
      </c>
      <c r="E624" s="226" t="s">
        <v>1176</v>
      </c>
      <c r="F624" s="227" t="s">
        <v>1177</v>
      </c>
      <c r="G624" s="228" t="s">
        <v>158</v>
      </c>
      <c r="H624" s="229">
        <v>191.74799999999999</v>
      </c>
      <c r="I624" s="230"/>
      <c r="J624" s="231">
        <f>ROUND(I624*H624,0)</f>
        <v>0</v>
      </c>
      <c r="K624" s="227" t="s">
        <v>159</v>
      </c>
      <c r="L624" s="43"/>
      <c r="M624" s="232" t="s">
        <v>1</v>
      </c>
      <c r="N624" s="233" t="s">
        <v>44</v>
      </c>
      <c r="O624" s="90"/>
      <c r="P624" s="234">
        <f>O624*H624</f>
        <v>0</v>
      </c>
      <c r="Q624" s="234">
        <v>0.0015</v>
      </c>
      <c r="R624" s="234">
        <f>Q624*H624</f>
        <v>0.28762199999999999</v>
      </c>
      <c r="S624" s="234">
        <v>0</v>
      </c>
      <c r="T624" s="235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36" t="s">
        <v>231</v>
      </c>
      <c r="AT624" s="236" t="s">
        <v>155</v>
      </c>
      <c r="AU624" s="236" t="s">
        <v>88</v>
      </c>
      <c r="AY624" s="16" t="s">
        <v>153</v>
      </c>
      <c r="BE624" s="237">
        <f>IF(N624="základní",J624,0)</f>
        <v>0</v>
      </c>
      <c r="BF624" s="237">
        <f>IF(N624="snížená",J624,0)</f>
        <v>0</v>
      </c>
      <c r="BG624" s="237">
        <f>IF(N624="zákl. přenesená",J624,0)</f>
        <v>0</v>
      </c>
      <c r="BH624" s="237">
        <f>IF(N624="sníž. přenesená",J624,0)</f>
        <v>0</v>
      </c>
      <c r="BI624" s="237">
        <f>IF(N624="nulová",J624,0)</f>
        <v>0</v>
      </c>
      <c r="BJ624" s="16" t="s">
        <v>88</v>
      </c>
      <c r="BK624" s="237">
        <f>ROUND(I624*H624,0)</f>
        <v>0</v>
      </c>
      <c r="BL624" s="16" t="s">
        <v>231</v>
      </c>
      <c r="BM624" s="236" t="s">
        <v>2176</v>
      </c>
    </row>
    <row r="625" s="13" customFormat="1">
      <c r="A625" s="13"/>
      <c r="B625" s="238"/>
      <c r="C625" s="239"/>
      <c r="D625" s="240" t="s">
        <v>162</v>
      </c>
      <c r="E625" s="241" t="s">
        <v>1</v>
      </c>
      <c r="F625" s="242" t="s">
        <v>1585</v>
      </c>
      <c r="G625" s="239"/>
      <c r="H625" s="243">
        <v>9.8399999999999999</v>
      </c>
      <c r="I625" s="244"/>
      <c r="J625" s="239"/>
      <c r="K625" s="239"/>
      <c r="L625" s="245"/>
      <c r="M625" s="246"/>
      <c r="N625" s="247"/>
      <c r="O625" s="247"/>
      <c r="P625" s="247"/>
      <c r="Q625" s="247"/>
      <c r="R625" s="247"/>
      <c r="S625" s="247"/>
      <c r="T625" s="24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9" t="s">
        <v>162</v>
      </c>
      <c r="AU625" s="249" t="s">
        <v>88</v>
      </c>
      <c r="AV625" s="13" t="s">
        <v>88</v>
      </c>
      <c r="AW625" s="13" t="s">
        <v>33</v>
      </c>
      <c r="AX625" s="13" t="s">
        <v>78</v>
      </c>
      <c r="AY625" s="249" t="s">
        <v>153</v>
      </c>
    </row>
    <row r="626" s="13" customFormat="1">
      <c r="A626" s="13"/>
      <c r="B626" s="238"/>
      <c r="C626" s="239"/>
      <c r="D626" s="240" t="s">
        <v>162</v>
      </c>
      <c r="E626" s="241" t="s">
        <v>1</v>
      </c>
      <c r="F626" s="242" t="s">
        <v>2161</v>
      </c>
      <c r="G626" s="239"/>
      <c r="H626" s="243">
        <v>160.05600000000001</v>
      </c>
      <c r="I626" s="244"/>
      <c r="J626" s="239"/>
      <c r="K626" s="239"/>
      <c r="L626" s="245"/>
      <c r="M626" s="246"/>
      <c r="N626" s="247"/>
      <c r="O626" s="247"/>
      <c r="P626" s="247"/>
      <c r="Q626" s="247"/>
      <c r="R626" s="247"/>
      <c r="S626" s="247"/>
      <c r="T626" s="24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9" t="s">
        <v>162</v>
      </c>
      <c r="AU626" s="249" t="s">
        <v>88</v>
      </c>
      <c r="AV626" s="13" t="s">
        <v>88</v>
      </c>
      <c r="AW626" s="13" t="s">
        <v>33</v>
      </c>
      <c r="AX626" s="13" t="s">
        <v>78</v>
      </c>
      <c r="AY626" s="249" t="s">
        <v>153</v>
      </c>
    </row>
    <row r="627" s="13" customFormat="1">
      <c r="A627" s="13"/>
      <c r="B627" s="238"/>
      <c r="C627" s="239"/>
      <c r="D627" s="240" t="s">
        <v>162</v>
      </c>
      <c r="E627" s="241" t="s">
        <v>1</v>
      </c>
      <c r="F627" s="242" t="s">
        <v>2162</v>
      </c>
      <c r="G627" s="239"/>
      <c r="H627" s="243">
        <v>21.852</v>
      </c>
      <c r="I627" s="244"/>
      <c r="J627" s="239"/>
      <c r="K627" s="239"/>
      <c r="L627" s="245"/>
      <c r="M627" s="246"/>
      <c r="N627" s="247"/>
      <c r="O627" s="247"/>
      <c r="P627" s="247"/>
      <c r="Q627" s="247"/>
      <c r="R627" s="247"/>
      <c r="S627" s="247"/>
      <c r="T627" s="24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9" t="s">
        <v>162</v>
      </c>
      <c r="AU627" s="249" t="s">
        <v>88</v>
      </c>
      <c r="AV627" s="13" t="s">
        <v>88</v>
      </c>
      <c r="AW627" s="13" t="s">
        <v>33</v>
      </c>
      <c r="AX627" s="13" t="s">
        <v>78</v>
      </c>
      <c r="AY627" s="249" t="s">
        <v>153</v>
      </c>
    </row>
    <row r="628" s="2" customFormat="1" ht="16.5" customHeight="1">
      <c r="A628" s="37"/>
      <c r="B628" s="38"/>
      <c r="C628" s="225" t="s">
        <v>1183</v>
      </c>
      <c r="D628" s="225" t="s">
        <v>155</v>
      </c>
      <c r="E628" s="226" t="s">
        <v>1180</v>
      </c>
      <c r="F628" s="227" t="s">
        <v>1181</v>
      </c>
      <c r="G628" s="228" t="s">
        <v>352</v>
      </c>
      <c r="H628" s="229">
        <v>218.52000000000001</v>
      </c>
      <c r="I628" s="230"/>
      <c r="J628" s="231">
        <f>ROUND(I628*H628,0)</f>
        <v>0</v>
      </c>
      <c r="K628" s="227" t="s">
        <v>1</v>
      </c>
      <c r="L628" s="43"/>
      <c r="M628" s="232" t="s">
        <v>1</v>
      </c>
      <c r="N628" s="233" t="s">
        <v>44</v>
      </c>
      <c r="O628" s="90"/>
      <c r="P628" s="234">
        <f>O628*H628</f>
        <v>0</v>
      </c>
      <c r="Q628" s="234">
        <v>0.00012</v>
      </c>
      <c r="R628" s="234">
        <f>Q628*H628</f>
        <v>0.026222400000000003</v>
      </c>
      <c r="S628" s="234">
        <v>0</v>
      </c>
      <c r="T628" s="235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236" t="s">
        <v>231</v>
      </c>
      <c r="AT628" s="236" t="s">
        <v>155</v>
      </c>
      <c r="AU628" s="236" t="s">
        <v>88</v>
      </c>
      <c r="AY628" s="16" t="s">
        <v>153</v>
      </c>
      <c r="BE628" s="237">
        <f>IF(N628="základní",J628,0)</f>
        <v>0</v>
      </c>
      <c r="BF628" s="237">
        <f>IF(N628="snížená",J628,0)</f>
        <v>0</v>
      </c>
      <c r="BG628" s="237">
        <f>IF(N628="zákl. přenesená",J628,0)</f>
        <v>0</v>
      </c>
      <c r="BH628" s="237">
        <f>IF(N628="sníž. přenesená",J628,0)</f>
        <v>0</v>
      </c>
      <c r="BI628" s="237">
        <f>IF(N628="nulová",J628,0)</f>
        <v>0</v>
      </c>
      <c r="BJ628" s="16" t="s">
        <v>88</v>
      </c>
      <c r="BK628" s="237">
        <f>ROUND(I628*H628,0)</f>
        <v>0</v>
      </c>
      <c r="BL628" s="16" t="s">
        <v>231</v>
      </c>
      <c r="BM628" s="236" t="s">
        <v>2177</v>
      </c>
    </row>
    <row r="629" s="13" customFormat="1">
      <c r="A629" s="13"/>
      <c r="B629" s="238"/>
      <c r="C629" s="239"/>
      <c r="D629" s="240" t="s">
        <v>162</v>
      </c>
      <c r="E629" s="241" t="s">
        <v>1</v>
      </c>
      <c r="F629" s="242" t="s">
        <v>2168</v>
      </c>
      <c r="G629" s="239"/>
      <c r="H629" s="243">
        <v>218.52000000000001</v>
      </c>
      <c r="I629" s="244"/>
      <c r="J629" s="239"/>
      <c r="K629" s="239"/>
      <c r="L629" s="245"/>
      <c r="M629" s="246"/>
      <c r="N629" s="247"/>
      <c r="O629" s="247"/>
      <c r="P629" s="247"/>
      <c r="Q629" s="247"/>
      <c r="R629" s="247"/>
      <c r="S629" s="247"/>
      <c r="T629" s="24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9" t="s">
        <v>162</v>
      </c>
      <c r="AU629" s="249" t="s">
        <v>88</v>
      </c>
      <c r="AV629" s="13" t="s">
        <v>88</v>
      </c>
      <c r="AW629" s="13" t="s">
        <v>33</v>
      </c>
      <c r="AX629" s="13" t="s">
        <v>78</v>
      </c>
      <c r="AY629" s="249" t="s">
        <v>153</v>
      </c>
    </row>
    <row r="630" s="2" customFormat="1" ht="24.15" customHeight="1">
      <c r="A630" s="37"/>
      <c r="B630" s="38"/>
      <c r="C630" s="225" t="s">
        <v>1187</v>
      </c>
      <c r="D630" s="225" t="s">
        <v>155</v>
      </c>
      <c r="E630" s="226" t="s">
        <v>1184</v>
      </c>
      <c r="F630" s="227" t="s">
        <v>1185</v>
      </c>
      <c r="G630" s="228" t="s">
        <v>352</v>
      </c>
      <c r="H630" s="229">
        <v>218.52000000000001</v>
      </c>
      <c r="I630" s="230"/>
      <c r="J630" s="231">
        <f>ROUND(I630*H630,0)</f>
        <v>0</v>
      </c>
      <c r="K630" s="227" t="s">
        <v>159</v>
      </c>
      <c r="L630" s="43"/>
      <c r="M630" s="232" t="s">
        <v>1</v>
      </c>
      <c r="N630" s="233" t="s">
        <v>44</v>
      </c>
      <c r="O630" s="90"/>
      <c r="P630" s="234">
        <f>O630*H630</f>
        <v>0</v>
      </c>
      <c r="Q630" s="234">
        <v>5.0000000000000002E-05</v>
      </c>
      <c r="R630" s="234">
        <f>Q630*H630</f>
        <v>0.010926000000000002</v>
      </c>
      <c r="S630" s="234">
        <v>0</v>
      </c>
      <c r="T630" s="235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36" t="s">
        <v>231</v>
      </c>
      <c r="AT630" s="236" t="s">
        <v>155</v>
      </c>
      <c r="AU630" s="236" t="s">
        <v>88</v>
      </c>
      <c r="AY630" s="16" t="s">
        <v>153</v>
      </c>
      <c r="BE630" s="237">
        <f>IF(N630="základní",J630,0)</f>
        <v>0</v>
      </c>
      <c r="BF630" s="237">
        <f>IF(N630="snížená",J630,0)</f>
        <v>0</v>
      </c>
      <c r="BG630" s="237">
        <f>IF(N630="zákl. přenesená",J630,0)</f>
        <v>0</v>
      </c>
      <c r="BH630" s="237">
        <f>IF(N630="sníž. přenesená",J630,0)</f>
        <v>0</v>
      </c>
      <c r="BI630" s="237">
        <f>IF(N630="nulová",J630,0)</f>
        <v>0</v>
      </c>
      <c r="BJ630" s="16" t="s">
        <v>88</v>
      </c>
      <c r="BK630" s="237">
        <f>ROUND(I630*H630,0)</f>
        <v>0</v>
      </c>
      <c r="BL630" s="16" t="s">
        <v>231</v>
      </c>
      <c r="BM630" s="236" t="s">
        <v>2178</v>
      </c>
    </row>
    <row r="631" s="13" customFormat="1">
      <c r="A631" s="13"/>
      <c r="B631" s="238"/>
      <c r="C631" s="239"/>
      <c r="D631" s="240" t="s">
        <v>162</v>
      </c>
      <c r="E631" s="241" t="s">
        <v>1</v>
      </c>
      <c r="F631" s="242" t="s">
        <v>2168</v>
      </c>
      <c r="G631" s="239"/>
      <c r="H631" s="243">
        <v>218.52000000000001</v>
      </c>
      <c r="I631" s="244"/>
      <c r="J631" s="239"/>
      <c r="K631" s="239"/>
      <c r="L631" s="245"/>
      <c r="M631" s="246"/>
      <c r="N631" s="247"/>
      <c r="O631" s="247"/>
      <c r="P631" s="247"/>
      <c r="Q631" s="247"/>
      <c r="R631" s="247"/>
      <c r="S631" s="247"/>
      <c r="T631" s="24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9" t="s">
        <v>162</v>
      </c>
      <c r="AU631" s="249" t="s">
        <v>88</v>
      </c>
      <c r="AV631" s="13" t="s">
        <v>88</v>
      </c>
      <c r="AW631" s="13" t="s">
        <v>33</v>
      </c>
      <c r="AX631" s="13" t="s">
        <v>78</v>
      </c>
      <c r="AY631" s="249" t="s">
        <v>153</v>
      </c>
    </row>
    <row r="632" s="2" customFormat="1" ht="16.5" customHeight="1">
      <c r="A632" s="37"/>
      <c r="B632" s="38"/>
      <c r="C632" s="225" t="s">
        <v>1192</v>
      </c>
      <c r="D632" s="225" t="s">
        <v>155</v>
      </c>
      <c r="E632" s="226" t="s">
        <v>1188</v>
      </c>
      <c r="F632" s="227" t="s">
        <v>1189</v>
      </c>
      <c r="G632" s="228" t="s">
        <v>583</v>
      </c>
      <c r="H632" s="229">
        <v>136</v>
      </c>
      <c r="I632" s="230"/>
      <c r="J632" s="231">
        <f>ROUND(I632*H632,0)</f>
        <v>0</v>
      </c>
      <c r="K632" s="227" t="s">
        <v>159</v>
      </c>
      <c r="L632" s="43"/>
      <c r="M632" s="232" t="s">
        <v>1</v>
      </c>
      <c r="N632" s="233" t="s">
        <v>44</v>
      </c>
      <c r="O632" s="90"/>
      <c r="P632" s="234">
        <f>O632*H632</f>
        <v>0</v>
      </c>
      <c r="Q632" s="234">
        <v>0.00021000000000000001</v>
      </c>
      <c r="R632" s="234">
        <f>Q632*H632</f>
        <v>0.028560000000000002</v>
      </c>
      <c r="S632" s="234">
        <v>0</v>
      </c>
      <c r="T632" s="235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236" t="s">
        <v>231</v>
      </c>
      <c r="AT632" s="236" t="s">
        <v>155</v>
      </c>
      <c r="AU632" s="236" t="s">
        <v>88</v>
      </c>
      <c r="AY632" s="16" t="s">
        <v>153</v>
      </c>
      <c r="BE632" s="237">
        <f>IF(N632="základní",J632,0)</f>
        <v>0</v>
      </c>
      <c r="BF632" s="237">
        <f>IF(N632="snížená",J632,0)</f>
        <v>0</v>
      </c>
      <c r="BG632" s="237">
        <f>IF(N632="zákl. přenesená",J632,0)</f>
        <v>0</v>
      </c>
      <c r="BH632" s="237">
        <f>IF(N632="sníž. přenesená",J632,0)</f>
        <v>0</v>
      </c>
      <c r="BI632" s="237">
        <f>IF(N632="nulová",J632,0)</f>
        <v>0</v>
      </c>
      <c r="BJ632" s="16" t="s">
        <v>88</v>
      </c>
      <c r="BK632" s="237">
        <f>ROUND(I632*H632,0)</f>
        <v>0</v>
      </c>
      <c r="BL632" s="16" t="s">
        <v>231</v>
      </c>
      <c r="BM632" s="236" t="s">
        <v>2179</v>
      </c>
    </row>
    <row r="633" s="13" customFormat="1">
      <c r="A633" s="13"/>
      <c r="B633" s="238"/>
      <c r="C633" s="239"/>
      <c r="D633" s="240" t="s">
        <v>162</v>
      </c>
      <c r="E633" s="241" t="s">
        <v>1</v>
      </c>
      <c r="F633" s="242" t="s">
        <v>1835</v>
      </c>
      <c r="G633" s="239"/>
      <c r="H633" s="243">
        <v>136</v>
      </c>
      <c r="I633" s="244"/>
      <c r="J633" s="239"/>
      <c r="K633" s="239"/>
      <c r="L633" s="245"/>
      <c r="M633" s="246"/>
      <c r="N633" s="247"/>
      <c r="O633" s="247"/>
      <c r="P633" s="247"/>
      <c r="Q633" s="247"/>
      <c r="R633" s="247"/>
      <c r="S633" s="247"/>
      <c r="T633" s="24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9" t="s">
        <v>162</v>
      </c>
      <c r="AU633" s="249" t="s">
        <v>88</v>
      </c>
      <c r="AV633" s="13" t="s">
        <v>88</v>
      </c>
      <c r="AW633" s="13" t="s">
        <v>33</v>
      </c>
      <c r="AX633" s="13" t="s">
        <v>78</v>
      </c>
      <c r="AY633" s="249" t="s">
        <v>153</v>
      </c>
    </row>
    <row r="634" s="2" customFormat="1" ht="16.5" customHeight="1">
      <c r="A634" s="37"/>
      <c r="B634" s="38"/>
      <c r="C634" s="225" t="s">
        <v>1197</v>
      </c>
      <c r="D634" s="225" t="s">
        <v>155</v>
      </c>
      <c r="E634" s="226" t="s">
        <v>1193</v>
      </c>
      <c r="F634" s="227" t="s">
        <v>1194</v>
      </c>
      <c r="G634" s="228" t="s">
        <v>583</v>
      </c>
      <c r="H634" s="229">
        <v>68</v>
      </c>
      <c r="I634" s="230"/>
      <c r="J634" s="231">
        <f>ROUND(I634*H634,0)</f>
        <v>0</v>
      </c>
      <c r="K634" s="227" t="s">
        <v>159</v>
      </c>
      <c r="L634" s="43"/>
      <c r="M634" s="232" t="s">
        <v>1</v>
      </c>
      <c r="N634" s="233" t="s">
        <v>44</v>
      </c>
      <c r="O634" s="90"/>
      <c r="P634" s="234">
        <f>O634*H634</f>
        <v>0</v>
      </c>
      <c r="Q634" s="234">
        <v>0.00020000000000000001</v>
      </c>
      <c r="R634" s="234">
        <f>Q634*H634</f>
        <v>0.013600000000000001</v>
      </c>
      <c r="S634" s="234">
        <v>0</v>
      </c>
      <c r="T634" s="235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236" t="s">
        <v>231</v>
      </c>
      <c r="AT634" s="236" t="s">
        <v>155</v>
      </c>
      <c r="AU634" s="236" t="s">
        <v>88</v>
      </c>
      <c r="AY634" s="16" t="s">
        <v>153</v>
      </c>
      <c r="BE634" s="237">
        <f>IF(N634="základní",J634,0)</f>
        <v>0</v>
      </c>
      <c r="BF634" s="237">
        <f>IF(N634="snížená",J634,0)</f>
        <v>0</v>
      </c>
      <c r="BG634" s="237">
        <f>IF(N634="zákl. přenesená",J634,0)</f>
        <v>0</v>
      </c>
      <c r="BH634" s="237">
        <f>IF(N634="sníž. přenesená",J634,0)</f>
        <v>0</v>
      </c>
      <c r="BI634" s="237">
        <f>IF(N634="nulová",J634,0)</f>
        <v>0</v>
      </c>
      <c r="BJ634" s="16" t="s">
        <v>88</v>
      </c>
      <c r="BK634" s="237">
        <f>ROUND(I634*H634,0)</f>
        <v>0</v>
      </c>
      <c r="BL634" s="16" t="s">
        <v>231</v>
      </c>
      <c r="BM634" s="236" t="s">
        <v>2180</v>
      </c>
    </row>
    <row r="635" s="13" customFormat="1">
      <c r="A635" s="13"/>
      <c r="B635" s="238"/>
      <c r="C635" s="239"/>
      <c r="D635" s="240" t="s">
        <v>162</v>
      </c>
      <c r="E635" s="241" t="s">
        <v>1</v>
      </c>
      <c r="F635" s="242" t="s">
        <v>1837</v>
      </c>
      <c r="G635" s="239"/>
      <c r="H635" s="243">
        <v>68</v>
      </c>
      <c r="I635" s="244"/>
      <c r="J635" s="239"/>
      <c r="K635" s="239"/>
      <c r="L635" s="245"/>
      <c r="M635" s="246"/>
      <c r="N635" s="247"/>
      <c r="O635" s="247"/>
      <c r="P635" s="247"/>
      <c r="Q635" s="247"/>
      <c r="R635" s="247"/>
      <c r="S635" s="247"/>
      <c r="T635" s="24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9" t="s">
        <v>162</v>
      </c>
      <c r="AU635" s="249" t="s">
        <v>88</v>
      </c>
      <c r="AV635" s="13" t="s">
        <v>88</v>
      </c>
      <c r="AW635" s="13" t="s">
        <v>33</v>
      </c>
      <c r="AX635" s="13" t="s">
        <v>78</v>
      </c>
      <c r="AY635" s="249" t="s">
        <v>153</v>
      </c>
    </row>
    <row r="636" s="2" customFormat="1" ht="16.5" customHeight="1">
      <c r="A636" s="37"/>
      <c r="B636" s="38"/>
      <c r="C636" s="225" t="s">
        <v>1201</v>
      </c>
      <c r="D636" s="225" t="s">
        <v>155</v>
      </c>
      <c r="E636" s="226" t="s">
        <v>1198</v>
      </c>
      <c r="F636" s="227" t="s">
        <v>1199</v>
      </c>
      <c r="G636" s="228" t="s">
        <v>352</v>
      </c>
      <c r="H636" s="229">
        <v>218.52000000000001</v>
      </c>
      <c r="I636" s="230"/>
      <c r="J636" s="231">
        <f>ROUND(I636*H636,0)</f>
        <v>0</v>
      </c>
      <c r="K636" s="227" t="s">
        <v>159</v>
      </c>
      <c r="L636" s="43"/>
      <c r="M636" s="232" t="s">
        <v>1</v>
      </c>
      <c r="N636" s="233" t="s">
        <v>44</v>
      </c>
      <c r="O636" s="90"/>
      <c r="P636" s="234">
        <f>O636*H636</f>
        <v>0</v>
      </c>
      <c r="Q636" s="234">
        <v>0.00032000000000000003</v>
      </c>
      <c r="R636" s="234">
        <f>Q636*H636</f>
        <v>0.069926400000000014</v>
      </c>
      <c r="S636" s="234">
        <v>0</v>
      </c>
      <c r="T636" s="235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236" t="s">
        <v>231</v>
      </c>
      <c r="AT636" s="236" t="s">
        <v>155</v>
      </c>
      <c r="AU636" s="236" t="s">
        <v>88</v>
      </c>
      <c r="AY636" s="16" t="s">
        <v>153</v>
      </c>
      <c r="BE636" s="237">
        <f>IF(N636="základní",J636,0)</f>
        <v>0</v>
      </c>
      <c r="BF636" s="237">
        <f>IF(N636="snížená",J636,0)</f>
        <v>0</v>
      </c>
      <c r="BG636" s="237">
        <f>IF(N636="zákl. přenesená",J636,0)</f>
        <v>0</v>
      </c>
      <c r="BH636" s="237">
        <f>IF(N636="sníž. přenesená",J636,0)</f>
        <v>0</v>
      </c>
      <c r="BI636" s="237">
        <f>IF(N636="nulová",J636,0)</f>
        <v>0</v>
      </c>
      <c r="BJ636" s="16" t="s">
        <v>88</v>
      </c>
      <c r="BK636" s="237">
        <f>ROUND(I636*H636,0)</f>
        <v>0</v>
      </c>
      <c r="BL636" s="16" t="s">
        <v>231</v>
      </c>
      <c r="BM636" s="236" t="s">
        <v>2181</v>
      </c>
    </row>
    <row r="637" s="13" customFormat="1">
      <c r="A637" s="13"/>
      <c r="B637" s="238"/>
      <c r="C637" s="239"/>
      <c r="D637" s="240" t="s">
        <v>162</v>
      </c>
      <c r="E637" s="241" t="s">
        <v>1</v>
      </c>
      <c r="F637" s="242" t="s">
        <v>2168</v>
      </c>
      <c r="G637" s="239"/>
      <c r="H637" s="243">
        <v>218.52000000000001</v>
      </c>
      <c r="I637" s="244"/>
      <c r="J637" s="239"/>
      <c r="K637" s="239"/>
      <c r="L637" s="245"/>
      <c r="M637" s="246"/>
      <c r="N637" s="247"/>
      <c r="O637" s="247"/>
      <c r="P637" s="247"/>
      <c r="Q637" s="247"/>
      <c r="R637" s="247"/>
      <c r="S637" s="247"/>
      <c r="T637" s="24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9" t="s">
        <v>162</v>
      </c>
      <c r="AU637" s="249" t="s">
        <v>88</v>
      </c>
      <c r="AV637" s="13" t="s">
        <v>88</v>
      </c>
      <c r="AW637" s="13" t="s">
        <v>33</v>
      </c>
      <c r="AX637" s="13" t="s">
        <v>78</v>
      </c>
      <c r="AY637" s="249" t="s">
        <v>153</v>
      </c>
    </row>
    <row r="638" s="2" customFormat="1" ht="24.15" customHeight="1">
      <c r="A638" s="37"/>
      <c r="B638" s="38"/>
      <c r="C638" s="225" t="s">
        <v>1205</v>
      </c>
      <c r="D638" s="225" t="s">
        <v>155</v>
      </c>
      <c r="E638" s="226" t="s">
        <v>1202</v>
      </c>
      <c r="F638" s="227" t="s">
        <v>1203</v>
      </c>
      <c r="G638" s="228" t="s">
        <v>352</v>
      </c>
      <c r="H638" s="229">
        <v>118.56</v>
      </c>
      <c r="I638" s="230"/>
      <c r="J638" s="231">
        <f>ROUND(I638*H638,0)</f>
        <v>0</v>
      </c>
      <c r="K638" s="227" t="s">
        <v>159</v>
      </c>
      <c r="L638" s="43"/>
      <c r="M638" s="232" t="s">
        <v>1</v>
      </c>
      <c r="N638" s="233" t="s">
        <v>44</v>
      </c>
      <c r="O638" s="90"/>
      <c r="P638" s="234">
        <f>O638*H638</f>
        <v>0</v>
      </c>
      <c r="Q638" s="234">
        <v>0.00033</v>
      </c>
      <c r="R638" s="234">
        <f>Q638*H638</f>
        <v>0.039124800000000001</v>
      </c>
      <c r="S638" s="234">
        <v>0</v>
      </c>
      <c r="T638" s="235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236" t="s">
        <v>231</v>
      </c>
      <c r="AT638" s="236" t="s">
        <v>155</v>
      </c>
      <c r="AU638" s="236" t="s">
        <v>88</v>
      </c>
      <c r="AY638" s="16" t="s">
        <v>153</v>
      </c>
      <c r="BE638" s="237">
        <f>IF(N638="základní",J638,0)</f>
        <v>0</v>
      </c>
      <c r="BF638" s="237">
        <f>IF(N638="snížená",J638,0)</f>
        <v>0</v>
      </c>
      <c r="BG638" s="237">
        <f>IF(N638="zákl. přenesená",J638,0)</f>
        <v>0</v>
      </c>
      <c r="BH638" s="237">
        <f>IF(N638="sníž. přenesená",J638,0)</f>
        <v>0</v>
      </c>
      <c r="BI638" s="237">
        <f>IF(N638="nulová",J638,0)</f>
        <v>0</v>
      </c>
      <c r="BJ638" s="16" t="s">
        <v>88</v>
      </c>
      <c r="BK638" s="237">
        <f>ROUND(I638*H638,0)</f>
        <v>0</v>
      </c>
      <c r="BL638" s="16" t="s">
        <v>231</v>
      </c>
      <c r="BM638" s="236" t="s">
        <v>2182</v>
      </c>
    </row>
    <row r="639" s="13" customFormat="1">
      <c r="A639" s="13"/>
      <c r="B639" s="238"/>
      <c r="C639" s="239"/>
      <c r="D639" s="240" t="s">
        <v>162</v>
      </c>
      <c r="E639" s="241" t="s">
        <v>1</v>
      </c>
      <c r="F639" s="242" t="s">
        <v>2164</v>
      </c>
      <c r="G639" s="239"/>
      <c r="H639" s="243">
        <v>118.56</v>
      </c>
      <c r="I639" s="244"/>
      <c r="J639" s="239"/>
      <c r="K639" s="239"/>
      <c r="L639" s="245"/>
      <c r="M639" s="246"/>
      <c r="N639" s="247"/>
      <c r="O639" s="247"/>
      <c r="P639" s="247"/>
      <c r="Q639" s="247"/>
      <c r="R639" s="247"/>
      <c r="S639" s="247"/>
      <c r="T639" s="24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9" t="s">
        <v>162</v>
      </c>
      <c r="AU639" s="249" t="s">
        <v>88</v>
      </c>
      <c r="AV639" s="13" t="s">
        <v>88</v>
      </c>
      <c r="AW639" s="13" t="s">
        <v>33</v>
      </c>
      <c r="AX639" s="13" t="s">
        <v>78</v>
      </c>
      <c r="AY639" s="249" t="s">
        <v>153</v>
      </c>
    </row>
    <row r="640" s="2" customFormat="1" ht="24.15" customHeight="1">
      <c r="A640" s="37"/>
      <c r="B640" s="38"/>
      <c r="C640" s="225" t="s">
        <v>1211</v>
      </c>
      <c r="D640" s="225" t="s">
        <v>155</v>
      </c>
      <c r="E640" s="226" t="s">
        <v>1840</v>
      </c>
      <c r="F640" s="227" t="s">
        <v>1841</v>
      </c>
      <c r="G640" s="228" t="s">
        <v>183</v>
      </c>
      <c r="H640" s="229">
        <v>6.6369999999999996</v>
      </c>
      <c r="I640" s="230"/>
      <c r="J640" s="231">
        <f>ROUND(I640*H640,0)</f>
        <v>0</v>
      </c>
      <c r="K640" s="227" t="s">
        <v>159</v>
      </c>
      <c r="L640" s="43"/>
      <c r="M640" s="232" t="s">
        <v>1</v>
      </c>
      <c r="N640" s="233" t="s">
        <v>44</v>
      </c>
      <c r="O640" s="90"/>
      <c r="P640" s="234">
        <f>O640*H640</f>
        <v>0</v>
      </c>
      <c r="Q640" s="234">
        <v>0</v>
      </c>
      <c r="R640" s="234">
        <f>Q640*H640</f>
        <v>0</v>
      </c>
      <c r="S640" s="234">
        <v>0</v>
      </c>
      <c r="T640" s="235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236" t="s">
        <v>231</v>
      </c>
      <c r="AT640" s="236" t="s">
        <v>155</v>
      </c>
      <c r="AU640" s="236" t="s">
        <v>88</v>
      </c>
      <c r="AY640" s="16" t="s">
        <v>153</v>
      </c>
      <c r="BE640" s="237">
        <f>IF(N640="základní",J640,0)</f>
        <v>0</v>
      </c>
      <c r="BF640" s="237">
        <f>IF(N640="snížená",J640,0)</f>
        <v>0</v>
      </c>
      <c r="BG640" s="237">
        <f>IF(N640="zákl. přenesená",J640,0)</f>
        <v>0</v>
      </c>
      <c r="BH640" s="237">
        <f>IF(N640="sníž. přenesená",J640,0)</f>
        <v>0</v>
      </c>
      <c r="BI640" s="237">
        <f>IF(N640="nulová",J640,0)</f>
        <v>0</v>
      </c>
      <c r="BJ640" s="16" t="s">
        <v>88</v>
      </c>
      <c r="BK640" s="237">
        <f>ROUND(I640*H640,0)</f>
        <v>0</v>
      </c>
      <c r="BL640" s="16" t="s">
        <v>231</v>
      </c>
      <c r="BM640" s="236" t="s">
        <v>2183</v>
      </c>
    </row>
    <row r="641" s="12" customFormat="1" ht="22.8" customHeight="1">
      <c r="A641" s="12"/>
      <c r="B641" s="209"/>
      <c r="C641" s="210"/>
      <c r="D641" s="211" t="s">
        <v>77</v>
      </c>
      <c r="E641" s="223" t="s">
        <v>1209</v>
      </c>
      <c r="F641" s="223" t="s">
        <v>1210</v>
      </c>
      <c r="G641" s="210"/>
      <c r="H641" s="210"/>
      <c r="I641" s="213"/>
      <c r="J641" s="224">
        <f>BK641</f>
        <v>0</v>
      </c>
      <c r="K641" s="210"/>
      <c r="L641" s="215"/>
      <c r="M641" s="216"/>
      <c r="N641" s="217"/>
      <c r="O641" s="217"/>
      <c r="P641" s="218">
        <f>SUM(P642:P655)</f>
        <v>0</v>
      </c>
      <c r="Q641" s="217"/>
      <c r="R641" s="218">
        <f>SUM(R642:R655)</f>
        <v>0.58011720000000011</v>
      </c>
      <c r="S641" s="217"/>
      <c r="T641" s="219">
        <f>SUM(T642:T655)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20" t="s">
        <v>88</v>
      </c>
      <c r="AT641" s="221" t="s">
        <v>77</v>
      </c>
      <c r="AU641" s="221" t="s">
        <v>8</v>
      </c>
      <c r="AY641" s="220" t="s">
        <v>153</v>
      </c>
      <c r="BK641" s="222">
        <f>SUM(BK642:BK655)</f>
        <v>0</v>
      </c>
    </row>
    <row r="642" s="2" customFormat="1" ht="16.5" customHeight="1">
      <c r="A642" s="37"/>
      <c r="B642" s="38"/>
      <c r="C642" s="225" t="s">
        <v>1216</v>
      </c>
      <c r="D642" s="225" t="s">
        <v>155</v>
      </c>
      <c r="E642" s="226" t="s">
        <v>1212</v>
      </c>
      <c r="F642" s="227" t="s">
        <v>1213</v>
      </c>
      <c r="G642" s="228" t="s">
        <v>158</v>
      </c>
      <c r="H642" s="229">
        <v>17.16</v>
      </c>
      <c r="I642" s="230"/>
      <c r="J642" s="231">
        <f>ROUND(I642*H642,0)</f>
        <v>0</v>
      </c>
      <c r="K642" s="227" t="s">
        <v>159</v>
      </c>
      <c r="L642" s="43"/>
      <c r="M642" s="232" t="s">
        <v>1</v>
      </c>
      <c r="N642" s="233" t="s">
        <v>44</v>
      </c>
      <c r="O642" s="90"/>
      <c r="P642" s="234">
        <f>O642*H642</f>
        <v>0</v>
      </c>
      <c r="Q642" s="234">
        <v>0.00029999999999999997</v>
      </c>
      <c r="R642" s="234">
        <f>Q642*H642</f>
        <v>0.0051479999999999998</v>
      </c>
      <c r="S642" s="234">
        <v>0</v>
      </c>
      <c r="T642" s="235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36" t="s">
        <v>231</v>
      </c>
      <c r="AT642" s="236" t="s">
        <v>155</v>
      </c>
      <c r="AU642" s="236" t="s">
        <v>88</v>
      </c>
      <c r="AY642" s="16" t="s">
        <v>153</v>
      </c>
      <c r="BE642" s="237">
        <f>IF(N642="základní",J642,0)</f>
        <v>0</v>
      </c>
      <c r="BF642" s="237">
        <f>IF(N642="snížená",J642,0)</f>
        <v>0</v>
      </c>
      <c r="BG642" s="237">
        <f>IF(N642="zákl. přenesená",J642,0)</f>
        <v>0</v>
      </c>
      <c r="BH642" s="237">
        <f>IF(N642="sníž. přenesená",J642,0)</f>
        <v>0</v>
      </c>
      <c r="BI642" s="237">
        <f>IF(N642="nulová",J642,0)</f>
        <v>0</v>
      </c>
      <c r="BJ642" s="16" t="s">
        <v>88</v>
      </c>
      <c r="BK642" s="237">
        <f>ROUND(I642*H642,0)</f>
        <v>0</v>
      </c>
      <c r="BL642" s="16" t="s">
        <v>231</v>
      </c>
      <c r="BM642" s="236" t="s">
        <v>2184</v>
      </c>
    </row>
    <row r="643" s="13" customFormat="1">
      <c r="A643" s="13"/>
      <c r="B643" s="238"/>
      <c r="C643" s="239"/>
      <c r="D643" s="240" t="s">
        <v>162</v>
      </c>
      <c r="E643" s="241" t="s">
        <v>1</v>
      </c>
      <c r="F643" s="242" t="s">
        <v>1844</v>
      </c>
      <c r="G643" s="239"/>
      <c r="H643" s="243">
        <v>17.16</v>
      </c>
      <c r="I643" s="244"/>
      <c r="J643" s="239"/>
      <c r="K643" s="239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162</v>
      </c>
      <c r="AU643" s="249" t="s">
        <v>88</v>
      </c>
      <c r="AV643" s="13" t="s">
        <v>88</v>
      </c>
      <c r="AW643" s="13" t="s">
        <v>33</v>
      </c>
      <c r="AX643" s="13" t="s">
        <v>78</v>
      </c>
      <c r="AY643" s="249" t="s">
        <v>153</v>
      </c>
    </row>
    <row r="644" s="2" customFormat="1" ht="16.5" customHeight="1">
      <c r="A644" s="37"/>
      <c r="B644" s="38"/>
      <c r="C644" s="225" t="s">
        <v>1220</v>
      </c>
      <c r="D644" s="225" t="s">
        <v>155</v>
      </c>
      <c r="E644" s="226" t="s">
        <v>1217</v>
      </c>
      <c r="F644" s="227" t="s">
        <v>1218</v>
      </c>
      <c r="G644" s="228" t="s">
        <v>158</v>
      </c>
      <c r="H644" s="229">
        <v>17.16</v>
      </c>
      <c r="I644" s="230"/>
      <c r="J644" s="231">
        <f>ROUND(I644*H644,0)</f>
        <v>0</v>
      </c>
      <c r="K644" s="227" t="s">
        <v>159</v>
      </c>
      <c r="L644" s="43"/>
      <c r="M644" s="232" t="s">
        <v>1</v>
      </c>
      <c r="N644" s="233" t="s">
        <v>44</v>
      </c>
      <c r="O644" s="90"/>
      <c r="P644" s="234">
        <f>O644*H644</f>
        <v>0</v>
      </c>
      <c r="Q644" s="234">
        <v>0.0044999999999999997</v>
      </c>
      <c r="R644" s="234">
        <f>Q644*H644</f>
        <v>0.077219999999999997</v>
      </c>
      <c r="S644" s="234">
        <v>0</v>
      </c>
      <c r="T644" s="235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236" t="s">
        <v>231</v>
      </c>
      <c r="AT644" s="236" t="s">
        <v>155</v>
      </c>
      <c r="AU644" s="236" t="s">
        <v>88</v>
      </c>
      <c r="AY644" s="16" t="s">
        <v>153</v>
      </c>
      <c r="BE644" s="237">
        <f>IF(N644="základní",J644,0)</f>
        <v>0</v>
      </c>
      <c r="BF644" s="237">
        <f>IF(N644="snížená",J644,0)</f>
        <v>0</v>
      </c>
      <c r="BG644" s="237">
        <f>IF(N644="zákl. přenesená",J644,0)</f>
        <v>0</v>
      </c>
      <c r="BH644" s="237">
        <f>IF(N644="sníž. přenesená",J644,0)</f>
        <v>0</v>
      </c>
      <c r="BI644" s="237">
        <f>IF(N644="nulová",J644,0)</f>
        <v>0</v>
      </c>
      <c r="BJ644" s="16" t="s">
        <v>88</v>
      </c>
      <c r="BK644" s="237">
        <f>ROUND(I644*H644,0)</f>
        <v>0</v>
      </c>
      <c r="BL644" s="16" t="s">
        <v>231</v>
      </c>
      <c r="BM644" s="236" t="s">
        <v>2185</v>
      </c>
    </row>
    <row r="645" s="2" customFormat="1" ht="24.15" customHeight="1">
      <c r="A645" s="37"/>
      <c r="B645" s="38"/>
      <c r="C645" s="225" t="s">
        <v>1225</v>
      </c>
      <c r="D645" s="225" t="s">
        <v>155</v>
      </c>
      <c r="E645" s="226" t="s">
        <v>1221</v>
      </c>
      <c r="F645" s="227" t="s">
        <v>1222</v>
      </c>
      <c r="G645" s="228" t="s">
        <v>158</v>
      </c>
      <c r="H645" s="229">
        <v>34.32</v>
      </c>
      <c r="I645" s="230"/>
      <c r="J645" s="231">
        <f>ROUND(I645*H645,0)</f>
        <v>0</v>
      </c>
      <c r="K645" s="227" t="s">
        <v>159</v>
      </c>
      <c r="L645" s="43"/>
      <c r="M645" s="232" t="s">
        <v>1</v>
      </c>
      <c r="N645" s="233" t="s">
        <v>44</v>
      </c>
      <c r="O645" s="90"/>
      <c r="P645" s="234">
        <f>O645*H645</f>
        <v>0</v>
      </c>
      <c r="Q645" s="234">
        <v>0.0014499999999999999</v>
      </c>
      <c r="R645" s="234">
        <f>Q645*H645</f>
        <v>0.049763999999999996</v>
      </c>
      <c r="S645" s="234">
        <v>0</v>
      </c>
      <c r="T645" s="235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236" t="s">
        <v>231</v>
      </c>
      <c r="AT645" s="236" t="s">
        <v>155</v>
      </c>
      <c r="AU645" s="236" t="s">
        <v>88</v>
      </c>
      <c r="AY645" s="16" t="s">
        <v>153</v>
      </c>
      <c r="BE645" s="237">
        <f>IF(N645="základní",J645,0)</f>
        <v>0</v>
      </c>
      <c r="BF645" s="237">
        <f>IF(N645="snížená",J645,0)</f>
        <v>0</v>
      </c>
      <c r="BG645" s="237">
        <f>IF(N645="zákl. přenesená",J645,0)</f>
        <v>0</v>
      </c>
      <c r="BH645" s="237">
        <f>IF(N645="sníž. přenesená",J645,0)</f>
        <v>0</v>
      </c>
      <c r="BI645" s="237">
        <f>IF(N645="nulová",J645,0)</f>
        <v>0</v>
      </c>
      <c r="BJ645" s="16" t="s">
        <v>88</v>
      </c>
      <c r="BK645" s="237">
        <f>ROUND(I645*H645,0)</f>
        <v>0</v>
      </c>
      <c r="BL645" s="16" t="s">
        <v>231</v>
      </c>
      <c r="BM645" s="236" t="s">
        <v>2186</v>
      </c>
    </row>
    <row r="646" s="13" customFormat="1">
      <c r="A646" s="13"/>
      <c r="B646" s="238"/>
      <c r="C646" s="239"/>
      <c r="D646" s="240" t="s">
        <v>162</v>
      </c>
      <c r="E646" s="241" t="s">
        <v>1</v>
      </c>
      <c r="F646" s="242" t="s">
        <v>1224</v>
      </c>
      <c r="G646" s="239"/>
      <c r="H646" s="243">
        <v>34.32</v>
      </c>
      <c r="I646" s="244"/>
      <c r="J646" s="239"/>
      <c r="K646" s="239"/>
      <c r="L646" s="245"/>
      <c r="M646" s="246"/>
      <c r="N646" s="247"/>
      <c r="O646" s="247"/>
      <c r="P646" s="247"/>
      <c r="Q646" s="247"/>
      <c r="R646" s="247"/>
      <c r="S646" s="247"/>
      <c r="T646" s="24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9" t="s">
        <v>162</v>
      </c>
      <c r="AU646" s="249" t="s">
        <v>88</v>
      </c>
      <c r="AV646" s="13" t="s">
        <v>88</v>
      </c>
      <c r="AW646" s="13" t="s">
        <v>33</v>
      </c>
      <c r="AX646" s="13" t="s">
        <v>78</v>
      </c>
      <c r="AY646" s="249" t="s">
        <v>153</v>
      </c>
    </row>
    <row r="647" s="2" customFormat="1" ht="21.75" customHeight="1">
      <c r="A647" s="37"/>
      <c r="B647" s="38"/>
      <c r="C647" s="225" t="s">
        <v>1230</v>
      </c>
      <c r="D647" s="225" t="s">
        <v>155</v>
      </c>
      <c r="E647" s="226" t="s">
        <v>1226</v>
      </c>
      <c r="F647" s="227" t="s">
        <v>1227</v>
      </c>
      <c r="G647" s="228" t="s">
        <v>352</v>
      </c>
      <c r="H647" s="229">
        <v>10.4</v>
      </c>
      <c r="I647" s="230"/>
      <c r="J647" s="231">
        <f>ROUND(I647*H647,0)</f>
        <v>0</v>
      </c>
      <c r="K647" s="227" t="s">
        <v>159</v>
      </c>
      <c r="L647" s="43"/>
      <c r="M647" s="232" t="s">
        <v>1</v>
      </c>
      <c r="N647" s="233" t="s">
        <v>44</v>
      </c>
      <c r="O647" s="90"/>
      <c r="P647" s="234">
        <f>O647*H647</f>
        <v>0</v>
      </c>
      <c r="Q647" s="234">
        <v>0.00055000000000000003</v>
      </c>
      <c r="R647" s="234">
        <f>Q647*H647</f>
        <v>0.0057200000000000003</v>
      </c>
      <c r="S647" s="234">
        <v>0</v>
      </c>
      <c r="T647" s="235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236" t="s">
        <v>231</v>
      </c>
      <c r="AT647" s="236" t="s">
        <v>155</v>
      </c>
      <c r="AU647" s="236" t="s">
        <v>88</v>
      </c>
      <c r="AY647" s="16" t="s">
        <v>153</v>
      </c>
      <c r="BE647" s="237">
        <f>IF(N647="základní",J647,0)</f>
        <v>0</v>
      </c>
      <c r="BF647" s="237">
        <f>IF(N647="snížená",J647,0)</f>
        <v>0</v>
      </c>
      <c r="BG647" s="237">
        <f>IF(N647="zákl. přenesená",J647,0)</f>
        <v>0</v>
      </c>
      <c r="BH647" s="237">
        <f>IF(N647="sníž. přenesená",J647,0)</f>
        <v>0</v>
      </c>
      <c r="BI647" s="237">
        <f>IF(N647="nulová",J647,0)</f>
        <v>0</v>
      </c>
      <c r="BJ647" s="16" t="s">
        <v>88</v>
      </c>
      <c r="BK647" s="237">
        <f>ROUND(I647*H647,0)</f>
        <v>0</v>
      </c>
      <c r="BL647" s="16" t="s">
        <v>231</v>
      </c>
      <c r="BM647" s="236" t="s">
        <v>2187</v>
      </c>
    </row>
    <row r="648" s="13" customFormat="1">
      <c r="A648" s="13"/>
      <c r="B648" s="238"/>
      <c r="C648" s="239"/>
      <c r="D648" s="240" t="s">
        <v>162</v>
      </c>
      <c r="E648" s="241" t="s">
        <v>1</v>
      </c>
      <c r="F648" s="242" t="s">
        <v>1229</v>
      </c>
      <c r="G648" s="239"/>
      <c r="H648" s="243">
        <v>10.4</v>
      </c>
      <c r="I648" s="244"/>
      <c r="J648" s="239"/>
      <c r="K648" s="239"/>
      <c r="L648" s="245"/>
      <c r="M648" s="246"/>
      <c r="N648" s="247"/>
      <c r="O648" s="247"/>
      <c r="P648" s="247"/>
      <c r="Q648" s="247"/>
      <c r="R648" s="247"/>
      <c r="S648" s="247"/>
      <c r="T648" s="24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9" t="s">
        <v>162</v>
      </c>
      <c r="AU648" s="249" t="s">
        <v>88</v>
      </c>
      <c r="AV648" s="13" t="s">
        <v>88</v>
      </c>
      <c r="AW648" s="13" t="s">
        <v>33</v>
      </c>
      <c r="AX648" s="13" t="s">
        <v>78</v>
      </c>
      <c r="AY648" s="249" t="s">
        <v>153</v>
      </c>
    </row>
    <row r="649" s="2" customFormat="1" ht="21.75" customHeight="1">
      <c r="A649" s="37"/>
      <c r="B649" s="38"/>
      <c r="C649" s="225" t="s">
        <v>1234</v>
      </c>
      <c r="D649" s="225" t="s">
        <v>155</v>
      </c>
      <c r="E649" s="226" t="s">
        <v>1231</v>
      </c>
      <c r="F649" s="227" t="s">
        <v>1232</v>
      </c>
      <c r="G649" s="228" t="s">
        <v>352</v>
      </c>
      <c r="H649" s="229">
        <v>10.4</v>
      </c>
      <c r="I649" s="230"/>
      <c r="J649" s="231">
        <f>ROUND(I649*H649,0)</f>
        <v>0</v>
      </c>
      <c r="K649" s="227" t="s">
        <v>159</v>
      </c>
      <c r="L649" s="43"/>
      <c r="M649" s="232" t="s">
        <v>1</v>
      </c>
      <c r="N649" s="233" t="s">
        <v>44</v>
      </c>
      <c r="O649" s="90"/>
      <c r="P649" s="234">
        <f>O649*H649</f>
        <v>0</v>
      </c>
      <c r="Q649" s="234">
        <v>0.00050000000000000001</v>
      </c>
      <c r="R649" s="234">
        <f>Q649*H649</f>
        <v>0.0052000000000000006</v>
      </c>
      <c r="S649" s="234">
        <v>0</v>
      </c>
      <c r="T649" s="235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236" t="s">
        <v>231</v>
      </c>
      <c r="AT649" s="236" t="s">
        <v>155</v>
      </c>
      <c r="AU649" s="236" t="s">
        <v>88</v>
      </c>
      <c r="AY649" s="16" t="s">
        <v>153</v>
      </c>
      <c r="BE649" s="237">
        <f>IF(N649="základní",J649,0)</f>
        <v>0</v>
      </c>
      <c r="BF649" s="237">
        <f>IF(N649="snížená",J649,0)</f>
        <v>0</v>
      </c>
      <c r="BG649" s="237">
        <f>IF(N649="zákl. přenesená",J649,0)</f>
        <v>0</v>
      </c>
      <c r="BH649" s="237">
        <f>IF(N649="sníž. přenesená",J649,0)</f>
        <v>0</v>
      </c>
      <c r="BI649" s="237">
        <f>IF(N649="nulová",J649,0)</f>
        <v>0</v>
      </c>
      <c r="BJ649" s="16" t="s">
        <v>88</v>
      </c>
      <c r="BK649" s="237">
        <f>ROUND(I649*H649,0)</f>
        <v>0</v>
      </c>
      <c r="BL649" s="16" t="s">
        <v>231</v>
      </c>
      <c r="BM649" s="236" t="s">
        <v>2188</v>
      </c>
    </row>
    <row r="650" s="13" customFormat="1">
      <c r="A650" s="13"/>
      <c r="B650" s="238"/>
      <c r="C650" s="239"/>
      <c r="D650" s="240" t="s">
        <v>162</v>
      </c>
      <c r="E650" s="241" t="s">
        <v>1</v>
      </c>
      <c r="F650" s="242" t="s">
        <v>1229</v>
      </c>
      <c r="G650" s="239"/>
      <c r="H650" s="243">
        <v>10.4</v>
      </c>
      <c r="I650" s="244"/>
      <c r="J650" s="239"/>
      <c r="K650" s="239"/>
      <c r="L650" s="245"/>
      <c r="M650" s="246"/>
      <c r="N650" s="247"/>
      <c r="O650" s="247"/>
      <c r="P650" s="247"/>
      <c r="Q650" s="247"/>
      <c r="R650" s="247"/>
      <c r="S650" s="247"/>
      <c r="T650" s="24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9" t="s">
        <v>162</v>
      </c>
      <c r="AU650" s="249" t="s">
        <v>88</v>
      </c>
      <c r="AV650" s="13" t="s">
        <v>88</v>
      </c>
      <c r="AW650" s="13" t="s">
        <v>33</v>
      </c>
      <c r="AX650" s="13" t="s">
        <v>78</v>
      </c>
      <c r="AY650" s="249" t="s">
        <v>153</v>
      </c>
    </row>
    <row r="651" s="2" customFormat="1" ht="33" customHeight="1">
      <c r="A651" s="37"/>
      <c r="B651" s="38"/>
      <c r="C651" s="225" t="s">
        <v>1238</v>
      </c>
      <c r="D651" s="225" t="s">
        <v>155</v>
      </c>
      <c r="E651" s="226" t="s">
        <v>1235</v>
      </c>
      <c r="F651" s="227" t="s">
        <v>1236</v>
      </c>
      <c r="G651" s="228" t="s">
        <v>158</v>
      </c>
      <c r="H651" s="229">
        <v>17.16</v>
      </c>
      <c r="I651" s="230"/>
      <c r="J651" s="231">
        <f>ROUND(I651*H651,0)</f>
        <v>0</v>
      </c>
      <c r="K651" s="227" t="s">
        <v>159</v>
      </c>
      <c r="L651" s="43"/>
      <c r="M651" s="232" t="s">
        <v>1</v>
      </c>
      <c r="N651" s="233" t="s">
        <v>44</v>
      </c>
      <c r="O651" s="90"/>
      <c r="P651" s="234">
        <f>O651*H651</f>
        <v>0</v>
      </c>
      <c r="Q651" s="234">
        <v>0.0060000000000000001</v>
      </c>
      <c r="R651" s="234">
        <f>Q651*H651</f>
        <v>0.10296000000000001</v>
      </c>
      <c r="S651" s="234">
        <v>0</v>
      </c>
      <c r="T651" s="235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236" t="s">
        <v>231</v>
      </c>
      <c r="AT651" s="236" t="s">
        <v>155</v>
      </c>
      <c r="AU651" s="236" t="s">
        <v>88</v>
      </c>
      <c r="AY651" s="16" t="s">
        <v>153</v>
      </c>
      <c r="BE651" s="237">
        <f>IF(N651="základní",J651,0)</f>
        <v>0</v>
      </c>
      <c r="BF651" s="237">
        <f>IF(N651="snížená",J651,0)</f>
        <v>0</v>
      </c>
      <c r="BG651" s="237">
        <f>IF(N651="zákl. přenesená",J651,0)</f>
        <v>0</v>
      </c>
      <c r="BH651" s="237">
        <f>IF(N651="sníž. přenesená",J651,0)</f>
        <v>0</v>
      </c>
      <c r="BI651" s="237">
        <f>IF(N651="nulová",J651,0)</f>
        <v>0</v>
      </c>
      <c r="BJ651" s="16" t="s">
        <v>88</v>
      </c>
      <c r="BK651" s="237">
        <f>ROUND(I651*H651,0)</f>
        <v>0</v>
      </c>
      <c r="BL651" s="16" t="s">
        <v>231</v>
      </c>
      <c r="BM651" s="236" t="s">
        <v>2189</v>
      </c>
    </row>
    <row r="652" s="2" customFormat="1" ht="24.15" customHeight="1">
      <c r="A652" s="37"/>
      <c r="B652" s="38"/>
      <c r="C652" s="250" t="s">
        <v>1243</v>
      </c>
      <c r="D652" s="250" t="s">
        <v>232</v>
      </c>
      <c r="E652" s="251" t="s">
        <v>1239</v>
      </c>
      <c r="F652" s="252" t="s">
        <v>1240</v>
      </c>
      <c r="G652" s="253" t="s">
        <v>158</v>
      </c>
      <c r="H652" s="254">
        <v>18.876000000000001</v>
      </c>
      <c r="I652" s="255"/>
      <c r="J652" s="256">
        <f>ROUND(I652*H652,0)</f>
        <v>0</v>
      </c>
      <c r="K652" s="252" t="s">
        <v>159</v>
      </c>
      <c r="L652" s="257"/>
      <c r="M652" s="258" t="s">
        <v>1</v>
      </c>
      <c r="N652" s="259" t="s">
        <v>44</v>
      </c>
      <c r="O652" s="90"/>
      <c r="P652" s="234">
        <f>O652*H652</f>
        <v>0</v>
      </c>
      <c r="Q652" s="234">
        <v>0.0177</v>
      </c>
      <c r="R652" s="234">
        <f>Q652*H652</f>
        <v>0.33410520000000005</v>
      </c>
      <c r="S652" s="234">
        <v>0</v>
      </c>
      <c r="T652" s="235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236" t="s">
        <v>319</v>
      </c>
      <c r="AT652" s="236" t="s">
        <v>232</v>
      </c>
      <c r="AU652" s="236" t="s">
        <v>88</v>
      </c>
      <c r="AY652" s="16" t="s">
        <v>153</v>
      </c>
      <c r="BE652" s="237">
        <f>IF(N652="základní",J652,0)</f>
        <v>0</v>
      </c>
      <c r="BF652" s="237">
        <f>IF(N652="snížená",J652,0)</f>
        <v>0</v>
      </c>
      <c r="BG652" s="237">
        <f>IF(N652="zákl. přenesená",J652,0)</f>
        <v>0</v>
      </c>
      <c r="BH652" s="237">
        <f>IF(N652="sníž. přenesená",J652,0)</f>
        <v>0</v>
      </c>
      <c r="BI652" s="237">
        <f>IF(N652="nulová",J652,0)</f>
        <v>0</v>
      </c>
      <c r="BJ652" s="16" t="s">
        <v>88</v>
      </c>
      <c r="BK652" s="237">
        <f>ROUND(I652*H652,0)</f>
        <v>0</v>
      </c>
      <c r="BL652" s="16" t="s">
        <v>231</v>
      </c>
      <c r="BM652" s="236" t="s">
        <v>2190</v>
      </c>
    </row>
    <row r="653" s="13" customFormat="1">
      <c r="A653" s="13"/>
      <c r="B653" s="238"/>
      <c r="C653" s="239"/>
      <c r="D653" s="240" t="s">
        <v>162</v>
      </c>
      <c r="E653" s="241" t="s">
        <v>1</v>
      </c>
      <c r="F653" s="242" t="s">
        <v>1242</v>
      </c>
      <c r="G653" s="239"/>
      <c r="H653" s="243">
        <v>18.876000000000001</v>
      </c>
      <c r="I653" s="244"/>
      <c r="J653" s="239"/>
      <c r="K653" s="239"/>
      <c r="L653" s="245"/>
      <c r="M653" s="246"/>
      <c r="N653" s="247"/>
      <c r="O653" s="247"/>
      <c r="P653" s="247"/>
      <c r="Q653" s="247"/>
      <c r="R653" s="247"/>
      <c r="S653" s="247"/>
      <c r="T653" s="24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9" t="s">
        <v>162</v>
      </c>
      <c r="AU653" s="249" t="s">
        <v>88</v>
      </c>
      <c r="AV653" s="13" t="s">
        <v>88</v>
      </c>
      <c r="AW653" s="13" t="s">
        <v>33</v>
      </c>
      <c r="AX653" s="13" t="s">
        <v>78</v>
      </c>
      <c r="AY653" s="249" t="s">
        <v>153</v>
      </c>
    </row>
    <row r="654" s="2" customFormat="1" ht="24.15" customHeight="1">
      <c r="A654" s="37"/>
      <c r="B654" s="38"/>
      <c r="C654" s="225" t="s">
        <v>1247</v>
      </c>
      <c r="D654" s="225" t="s">
        <v>155</v>
      </c>
      <c r="E654" s="226" t="s">
        <v>1244</v>
      </c>
      <c r="F654" s="227" t="s">
        <v>1245</v>
      </c>
      <c r="G654" s="228" t="s">
        <v>158</v>
      </c>
      <c r="H654" s="229">
        <v>17.16</v>
      </c>
      <c r="I654" s="230"/>
      <c r="J654" s="231">
        <f>ROUND(I654*H654,0)</f>
        <v>0</v>
      </c>
      <c r="K654" s="227" t="s">
        <v>159</v>
      </c>
      <c r="L654" s="43"/>
      <c r="M654" s="232" t="s">
        <v>1</v>
      </c>
      <c r="N654" s="233" t="s">
        <v>44</v>
      </c>
      <c r="O654" s="90"/>
      <c r="P654" s="234">
        <f>O654*H654</f>
        <v>0</v>
      </c>
      <c r="Q654" s="234">
        <v>0</v>
      </c>
      <c r="R654" s="234">
        <f>Q654*H654</f>
        <v>0</v>
      </c>
      <c r="S654" s="234">
        <v>0</v>
      </c>
      <c r="T654" s="235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236" t="s">
        <v>231</v>
      </c>
      <c r="AT654" s="236" t="s">
        <v>155</v>
      </c>
      <c r="AU654" s="236" t="s">
        <v>88</v>
      </c>
      <c r="AY654" s="16" t="s">
        <v>153</v>
      </c>
      <c r="BE654" s="237">
        <f>IF(N654="základní",J654,0)</f>
        <v>0</v>
      </c>
      <c r="BF654" s="237">
        <f>IF(N654="snížená",J654,0)</f>
        <v>0</v>
      </c>
      <c r="BG654" s="237">
        <f>IF(N654="zákl. přenesená",J654,0)</f>
        <v>0</v>
      </c>
      <c r="BH654" s="237">
        <f>IF(N654="sníž. přenesená",J654,0)</f>
        <v>0</v>
      </c>
      <c r="BI654" s="237">
        <f>IF(N654="nulová",J654,0)</f>
        <v>0</v>
      </c>
      <c r="BJ654" s="16" t="s">
        <v>88</v>
      </c>
      <c r="BK654" s="237">
        <f>ROUND(I654*H654,0)</f>
        <v>0</v>
      </c>
      <c r="BL654" s="16" t="s">
        <v>231</v>
      </c>
      <c r="BM654" s="236" t="s">
        <v>2191</v>
      </c>
    </row>
    <row r="655" s="2" customFormat="1" ht="24.15" customHeight="1">
      <c r="A655" s="37"/>
      <c r="B655" s="38"/>
      <c r="C655" s="225" t="s">
        <v>2192</v>
      </c>
      <c r="D655" s="225" t="s">
        <v>155</v>
      </c>
      <c r="E655" s="226" t="s">
        <v>1852</v>
      </c>
      <c r="F655" s="227" t="s">
        <v>1853</v>
      </c>
      <c r="G655" s="228" t="s">
        <v>183</v>
      </c>
      <c r="H655" s="229">
        <v>0.57999999999999996</v>
      </c>
      <c r="I655" s="230"/>
      <c r="J655" s="231">
        <f>ROUND(I655*H655,0)</f>
        <v>0</v>
      </c>
      <c r="K655" s="227" t="s">
        <v>159</v>
      </c>
      <c r="L655" s="43"/>
      <c r="M655" s="270" t="s">
        <v>1</v>
      </c>
      <c r="N655" s="271" t="s">
        <v>44</v>
      </c>
      <c r="O655" s="272"/>
      <c r="P655" s="273">
        <f>O655*H655</f>
        <v>0</v>
      </c>
      <c r="Q655" s="273">
        <v>0</v>
      </c>
      <c r="R655" s="273">
        <f>Q655*H655</f>
        <v>0</v>
      </c>
      <c r="S655" s="273">
        <v>0</v>
      </c>
      <c r="T655" s="274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236" t="s">
        <v>231</v>
      </c>
      <c r="AT655" s="236" t="s">
        <v>155</v>
      </c>
      <c r="AU655" s="236" t="s">
        <v>88</v>
      </c>
      <c r="AY655" s="16" t="s">
        <v>153</v>
      </c>
      <c r="BE655" s="237">
        <f>IF(N655="základní",J655,0)</f>
        <v>0</v>
      </c>
      <c r="BF655" s="237">
        <f>IF(N655="snížená",J655,0)</f>
        <v>0</v>
      </c>
      <c r="BG655" s="237">
        <f>IF(N655="zákl. přenesená",J655,0)</f>
        <v>0</v>
      </c>
      <c r="BH655" s="237">
        <f>IF(N655="sníž. přenesená",J655,0)</f>
        <v>0</v>
      </c>
      <c r="BI655" s="237">
        <f>IF(N655="nulová",J655,0)</f>
        <v>0</v>
      </c>
      <c r="BJ655" s="16" t="s">
        <v>88</v>
      </c>
      <c r="BK655" s="237">
        <f>ROUND(I655*H655,0)</f>
        <v>0</v>
      </c>
      <c r="BL655" s="16" t="s">
        <v>231</v>
      </c>
      <c r="BM655" s="236" t="s">
        <v>2193</v>
      </c>
    </row>
    <row r="656" s="2" customFormat="1" ht="6.96" customHeight="1">
      <c r="A656" s="37"/>
      <c r="B656" s="65"/>
      <c r="C656" s="66"/>
      <c r="D656" s="66"/>
      <c r="E656" s="66"/>
      <c r="F656" s="66"/>
      <c r="G656" s="66"/>
      <c r="H656" s="66"/>
      <c r="I656" s="66"/>
      <c r="J656" s="66"/>
      <c r="K656" s="66"/>
      <c r="L656" s="43"/>
      <c r="M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</row>
  </sheetData>
  <sheetProtection sheet="1" autoFilter="0" formatColumns="0" formatRows="0" objects="1" scenarios="1" spinCount="100000" saltValue="0UEHmXP4aXM/x2Mrf7FE3MXbduHMSSQrZtxSVRW021YChlHxCUemYO4L04SgWj1KL8xw5X3Q19f/H9fUHuKOyA==" hashValue="SNGE7usgJuG1FddjmxV1Y1Hq4rnsOXzSf/efNZlUgR9hI/KJ3yp+Qy2n1lGkb2tOolcBD2iaa1Tpcl8MNiTZIA==" algorithmName="SHA-512" password="F695"/>
  <autoFilter ref="C135:K655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</v>
      </c>
    </row>
    <row r="4" s="1" customFormat="1" ht="24.96" customHeight="1">
      <c r="B4" s="19"/>
      <c r="D4" s="147" t="s">
        <v>108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Zateplení panelových domů Sušice II - 2.etapa</v>
      </c>
      <c r="F7" s="149"/>
      <c r="G7" s="149"/>
      <c r="H7" s="149"/>
      <c r="L7" s="19"/>
    </row>
    <row r="8" s="1" customFormat="1" ht="12" customHeight="1">
      <c r="B8" s="19"/>
      <c r="D8" s="149" t="s">
        <v>109</v>
      </c>
      <c r="L8" s="19"/>
    </row>
    <row r="9" s="2" customFormat="1" ht="16.5" customHeight="1">
      <c r="A9" s="37"/>
      <c r="B9" s="43"/>
      <c r="C9" s="37"/>
      <c r="D9" s="37"/>
      <c r="E9" s="150" t="s">
        <v>1908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1251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2194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19</v>
      </c>
      <c r="E13" s="37"/>
      <c r="F13" s="140" t="s">
        <v>1</v>
      </c>
      <c r="G13" s="37"/>
      <c r="H13" s="37"/>
      <c r="I13" s="149" t="s">
        <v>20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2195</v>
      </c>
      <c r="G14" s="37"/>
      <c r="H14" s="37"/>
      <c r="I14" s="149" t="s">
        <v>23</v>
      </c>
      <c r="J14" s="152" t="str">
        <f>'Rekapitulace stavby'!AN8</f>
        <v>22. 12. 2022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>Město Sušice</v>
      </c>
      <c r="F17" s="37"/>
      <c r="G17" s="37"/>
      <c r="H17" s="37"/>
      <c r="I17" s="149" t="s">
        <v>28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29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28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31</v>
      </c>
      <c r="E22" s="37"/>
      <c r="F22" s="37"/>
      <c r="G22" s="37"/>
      <c r="H22" s="37"/>
      <c r="I22" s="149" t="s">
        <v>26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>Ing. Jan Prášek</v>
      </c>
      <c r="F23" s="37"/>
      <c r="G23" s="37"/>
      <c r="H23" s="37"/>
      <c r="I23" s="149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34</v>
      </c>
      <c r="E25" s="37"/>
      <c r="F25" s="37"/>
      <c r="G25" s="37"/>
      <c r="H25" s="37"/>
      <c r="I25" s="149" t="s">
        <v>26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>Pavel Hrba</v>
      </c>
      <c r="F26" s="37"/>
      <c r="G26" s="37"/>
      <c r="H26" s="37"/>
      <c r="I26" s="149" t="s">
        <v>28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36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07.25" customHeight="1">
      <c r="A29" s="153"/>
      <c r="B29" s="154"/>
      <c r="C29" s="153"/>
      <c r="D29" s="153"/>
      <c r="E29" s="155" t="s">
        <v>111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38</v>
      </c>
      <c r="E32" s="37"/>
      <c r="F32" s="37"/>
      <c r="G32" s="37"/>
      <c r="H32" s="37"/>
      <c r="I32" s="37"/>
      <c r="J32" s="159">
        <f>ROUND(J125, 0)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40</v>
      </c>
      <c r="G34" s="37"/>
      <c r="H34" s="37"/>
      <c r="I34" s="160" t="s">
        <v>39</v>
      </c>
      <c r="J34" s="160" t="s">
        <v>41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42</v>
      </c>
      <c r="E35" s="149" t="s">
        <v>43</v>
      </c>
      <c r="F35" s="162">
        <f>ROUND((SUM(BE125:BE180)),  0)</f>
        <v>0</v>
      </c>
      <c r="G35" s="37"/>
      <c r="H35" s="37"/>
      <c r="I35" s="163">
        <v>0.20999999999999999</v>
      </c>
      <c r="J35" s="162">
        <f>ROUND(((SUM(BE125:BE180))*I35),  0)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44</v>
      </c>
      <c r="F36" s="162">
        <f>ROUND((SUM(BF125:BF180)),  0)</f>
        <v>0</v>
      </c>
      <c r="G36" s="37"/>
      <c r="H36" s="37"/>
      <c r="I36" s="163">
        <v>0.14999999999999999</v>
      </c>
      <c r="J36" s="162">
        <f>ROUND(((SUM(BF125:BF180))*I36),  0)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ROUND((SUM(BG125:BG180)),  0)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46</v>
      </c>
      <c r="F38" s="162">
        <f>ROUND((SUM(BH125:BH180)),  0)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47</v>
      </c>
      <c r="F39" s="162">
        <f>ROUND((SUM(BI125:BI180)),  0)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48</v>
      </c>
      <c r="E41" s="166"/>
      <c r="F41" s="166"/>
      <c r="G41" s="167" t="s">
        <v>49</v>
      </c>
      <c r="H41" s="168" t="s">
        <v>50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Zateplení panelových domů Sušice II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1908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1251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 xml:space="preserve">031 - SO-03  Elektroinstalace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 xml:space="preserve"> </v>
      </c>
      <c r="G91" s="39"/>
      <c r="H91" s="39"/>
      <c r="I91" s="31" t="s">
        <v>23</v>
      </c>
      <c r="J91" s="78" t="str">
        <f>IF(J14="","",J14)</f>
        <v>22. 12. 2022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Město Sušice</v>
      </c>
      <c r="G93" s="39"/>
      <c r="H93" s="39"/>
      <c r="I93" s="31" t="s">
        <v>31</v>
      </c>
      <c r="J93" s="35" t="str">
        <f>E23</f>
        <v>Ing. Jan Prášek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31" t="s">
        <v>34</v>
      </c>
      <c r="J94" s="35" t="str">
        <f>E26</f>
        <v>Pavel Hrba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113</v>
      </c>
      <c r="D96" s="184"/>
      <c r="E96" s="184"/>
      <c r="F96" s="184"/>
      <c r="G96" s="184"/>
      <c r="H96" s="184"/>
      <c r="I96" s="184"/>
      <c r="J96" s="185" t="s">
        <v>114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115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116</v>
      </c>
    </row>
    <row r="99" s="9" customFormat="1" ht="24.96" customHeight="1">
      <c r="A99" s="9"/>
      <c r="B99" s="187"/>
      <c r="C99" s="188"/>
      <c r="D99" s="189" t="s">
        <v>1253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1254</v>
      </c>
      <c r="E100" s="190"/>
      <c r="F100" s="190"/>
      <c r="G100" s="190"/>
      <c r="H100" s="190"/>
      <c r="I100" s="190"/>
      <c r="J100" s="191">
        <f>J129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1255</v>
      </c>
      <c r="E101" s="190"/>
      <c r="F101" s="190"/>
      <c r="G101" s="190"/>
      <c r="H101" s="190"/>
      <c r="I101" s="190"/>
      <c r="J101" s="191">
        <f>J135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1256</v>
      </c>
      <c r="E102" s="190"/>
      <c r="F102" s="190"/>
      <c r="G102" s="190"/>
      <c r="H102" s="190"/>
      <c r="I102" s="190"/>
      <c r="J102" s="191">
        <f>J139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1257</v>
      </c>
      <c r="E103" s="190"/>
      <c r="F103" s="190"/>
      <c r="G103" s="190"/>
      <c r="H103" s="190"/>
      <c r="I103" s="190"/>
      <c r="J103" s="191">
        <f>J168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138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Zateplení panelových domů Sušice II - 2.etapa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109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1908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 xml:space="preserve">031 - SO-03  Elektroinstalace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F14</f>
        <v xml:space="preserve"> </v>
      </c>
      <c r="G119" s="39"/>
      <c r="H119" s="39"/>
      <c r="I119" s="31" t="s">
        <v>23</v>
      </c>
      <c r="J119" s="78" t="str">
        <f>IF(J14="","",J14)</f>
        <v>22. 12. 2022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E17</f>
        <v>Město Sušice</v>
      </c>
      <c r="G121" s="39"/>
      <c r="H121" s="39"/>
      <c r="I121" s="31" t="s">
        <v>31</v>
      </c>
      <c r="J121" s="35" t="str">
        <f>E23</f>
        <v>Ing. Jan Prášek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IF(E20="","",E20)</f>
        <v>Vyplň údaj</v>
      </c>
      <c r="G122" s="39"/>
      <c r="H122" s="39"/>
      <c r="I122" s="31" t="s">
        <v>34</v>
      </c>
      <c r="J122" s="35" t="str">
        <f>E26</f>
        <v>Pavel Hrba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139</v>
      </c>
      <c r="D124" s="201" t="s">
        <v>63</v>
      </c>
      <c r="E124" s="201" t="s">
        <v>59</v>
      </c>
      <c r="F124" s="201" t="s">
        <v>60</v>
      </c>
      <c r="G124" s="201" t="s">
        <v>140</v>
      </c>
      <c r="H124" s="201" t="s">
        <v>141</v>
      </c>
      <c r="I124" s="201" t="s">
        <v>142</v>
      </c>
      <c r="J124" s="201" t="s">
        <v>114</v>
      </c>
      <c r="K124" s="202" t="s">
        <v>143</v>
      </c>
      <c r="L124" s="203"/>
      <c r="M124" s="99" t="s">
        <v>1</v>
      </c>
      <c r="N124" s="100" t="s">
        <v>42</v>
      </c>
      <c r="O124" s="100" t="s">
        <v>144</v>
      </c>
      <c r="P124" s="100" t="s">
        <v>145</v>
      </c>
      <c r="Q124" s="100" t="s">
        <v>146</v>
      </c>
      <c r="R124" s="100" t="s">
        <v>147</v>
      </c>
      <c r="S124" s="100" t="s">
        <v>148</v>
      </c>
      <c r="T124" s="101" t="s">
        <v>149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150</v>
      </c>
      <c r="D125" s="39"/>
      <c r="E125" s="39"/>
      <c r="F125" s="39"/>
      <c r="G125" s="39"/>
      <c r="H125" s="39"/>
      <c r="I125" s="39"/>
      <c r="J125" s="204">
        <f>BK125</f>
        <v>0</v>
      </c>
      <c r="K125" s="39"/>
      <c r="L125" s="43"/>
      <c r="M125" s="102"/>
      <c r="N125" s="205"/>
      <c r="O125" s="103"/>
      <c r="P125" s="206">
        <f>P126+P129+P135+P139+P168</f>
        <v>0</v>
      </c>
      <c r="Q125" s="103"/>
      <c r="R125" s="206">
        <f>R126+R129+R135+R139+R168</f>
        <v>0</v>
      </c>
      <c r="S125" s="103"/>
      <c r="T125" s="207">
        <f>T126+T129+T135+T139+T168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77</v>
      </c>
      <c r="AU125" s="16" t="s">
        <v>116</v>
      </c>
      <c r="BK125" s="208">
        <f>BK126+BK129+BK135+BK139+BK168</f>
        <v>0</v>
      </c>
    </row>
    <row r="126" s="12" customFormat="1" ht="25.92" customHeight="1">
      <c r="A126" s="12"/>
      <c r="B126" s="209"/>
      <c r="C126" s="210"/>
      <c r="D126" s="211" t="s">
        <v>77</v>
      </c>
      <c r="E126" s="212" t="s">
        <v>1258</v>
      </c>
      <c r="F126" s="212" t="s">
        <v>1259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SUM(P127:P128)</f>
        <v>0</v>
      </c>
      <c r="Q126" s="217"/>
      <c r="R126" s="218">
        <f>SUM(R127:R128)</f>
        <v>0</v>
      </c>
      <c r="S126" s="217"/>
      <c r="T126" s="21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88</v>
      </c>
      <c r="AT126" s="221" t="s">
        <v>77</v>
      </c>
      <c r="AU126" s="221" t="s">
        <v>78</v>
      </c>
      <c r="AY126" s="220" t="s">
        <v>153</v>
      </c>
      <c r="BK126" s="222">
        <f>SUM(BK127:BK128)</f>
        <v>0</v>
      </c>
    </row>
    <row r="127" s="2" customFormat="1" ht="16.5" customHeight="1">
      <c r="A127" s="37"/>
      <c r="B127" s="38"/>
      <c r="C127" s="225" t="s">
        <v>8</v>
      </c>
      <c r="D127" s="225" t="s">
        <v>155</v>
      </c>
      <c r="E127" s="226" t="s">
        <v>1260</v>
      </c>
      <c r="F127" s="227" t="s">
        <v>1261</v>
      </c>
      <c r="G127" s="228" t="s">
        <v>1121</v>
      </c>
      <c r="H127" s="229">
        <v>2</v>
      </c>
      <c r="I127" s="230"/>
      <c r="J127" s="231">
        <f>ROUND(I127*H127,0)</f>
        <v>0</v>
      </c>
      <c r="K127" s="227" t="s">
        <v>1</v>
      </c>
      <c r="L127" s="43"/>
      <c r="M127" s="232" t="s">
        <v>1</v>
      </c>
      <c r="N127" s="233" t="s">
        <v>44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231</v>
      </c>
      <c r="AT127" s="236" t="s">
        <v>155</v>
      </c>
      <c r="AU127" s="236" t="s">
        <v>8</v>
      </c>
      <c r="AY127" s="16" t="s">
        <v>153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88</v>
      </c>
      <c r="BK127" s="237">
        <f>ROUND(I127*H127,0)</f>
        <v>0</v>
      </c>
      <c r="BL127" s="16" t="s">
        <v>231</v>
      </c>
      <c r="BM127" s="236" t="s">
        <v>2196</v>
      </c>
    </row>
    <row r="128" s="2" customFormat="1" ht="24.15" customHeight="1">
      <c r="A128" s="37"/>
      <c r="B128" s="38"/>
      <c r="C128" s="250" t="s">
        <v>88</v>
      </c>
      <c r="D128" s="250" t="s">
        <v>232</v>
      </c>
      <c r="E128" s="251" t="s">
        <v>1263</v>
      </c>
      <c r="F128" s="252" t="s">
        <v>1264</v>
      </c>
      <c r="G128" s="253" t="s">
        <v>707</v>
      </c>
      <c r="H128" s="254">
        <v>3</v>
      </c>
      <c r="I128" s="255"/>
      <c r="J128" s="256">
        <f>ROUND(I128*H128,0)</f>
        <v>0</v>
      </c>
      <c r="K128" s="252" t="s">
        <v>1</v>
      </c>
      <c r="L128" s="257"/>
      <c r="M128" s="258" t="s">
        <v>1</v>
      </c>
      <c r="N128" s="259" t="s">
        <v>44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319</v>
      </c>
      <c r="AT128" s="236" t="s">
        <v>232</v>
      </c>
      <c r="AU128" s="236" t="s">
        <v>8</v>
      </c>
      <c r="AY128" s="16" t="s">
        <v>153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88</v>
      </c>
      <c r="BK128" s="237">
        <f>ROUND(I128*H128,0)</f>
        <v>0</v>
      </c>
      <c r="BL128" s="16" t="s">
        <v>231</v>
      </c>
      <c r="BM128" s="236" t="s">
        <v>2197</v>
      </c>
    </row>
    <row r="129" s="12" customFormat="1" ht="25.92" customHeight="1">
      <c r="A129" s="12"/>
      <c r="B129" s="209"/>
      <c r="C129" s="210"/>
      <c r="D129" s="211" t="s">
        <v>77</v>
      </c>
      <c r="E129" s="212" t="s">
        <v>1266</v>
      </c>
      <c r="F129" s="212" t="s">
        <v>1267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SUM(P130:P134)</f>
        <v>0</v>
      </c>
      <c r="Q129" s="217"/>
      <c r="R129" s="218">
        <f>SUM(R130:R134)</f>
        <v>0</v>
      </c>
      <c r="S129" s="217"/>
      <c r="T129" s="219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88</v>
      </c>
      <c r="AT129" s="221" t="s">
        <v>77</v>
      </c>
      <c r="AU129" s="221" t="s">
        <v>78</v>
      </c>
      <c r="AY129" s="220" t="s">
        <v>153</v>
      </c>
      <c r="BK129" s="222">
        <f>SUM(BK130:BK134)</f>
        <v>0</v>
      </c>
    </row>
    <row r="130" s="2" customFormat="1" ht="16.5" customHeight="1">
      <c r="A130" s="37"/>
      <c r="B130" s="38"/>
      <c r="C130" s="225" t="s">
        <v>167</v>
      </c>
      <c r="D130" s="225" t="s">
        <v>155</v>
      </c>
      <c r="E130" s="226" t="s">
        <v>1268</v>
      </c>
      <c r="F130" s="227" t="s">
        <v>1269</v>
      </c>
      <c r="G130" s="228" t="s">
        <v>1121</v>
      </c>
      <c r="H130" s="229">
        <v>10</v>
      </c>
      <c r="I130" s="230"/>
      <c r="J130" s="231">
        <f>ROUND(I130*H130,0)</f>
        <v>0</v>
      </c>
      <c r="K130" s="227" t="s">
        <v>1</v>
      </c>
      <c r="L130" s="43"/>
      <c r="M130" s="232" t="s">
        <v>1</v>
      </c>
      <c r="N130" s="233" t="s">
        <v>44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231</v>
      </c>
      <c r="AT130" s="236" t="s">
        <v>155</v>
      </c>
      <c r="AU130" s="236" t="s">
        <v>8</v>
      </c>
      <c r="AY130" s="16" t="s">
        <v>153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88</v>
      </c>
      <c r="BK130" s="237">
        <f>ROUND(I130*H130,0)</f>
        <v>0</v>
      </c>
      <c r="BL130" s="16" t="s">
        <v>231</v>
      </c>
      <c r="BM130" s="236" t="s">
        <v>2198</v>
      </c>
    </row>
    <row r="131" s="2" customFormat="1" ht="16.5" customHeight="1">
      <c r="A131" s="37"/>
      <c r="B131" s="38"/>
      <c r="C131" s="250" t="s">
        <v>160</v>
      </c>
      <c r="D131" s="250" t="s">
        <v>232</v>
      </c>
      <c r="E131" s="251" t="s">
        <v>1271</v>
      </c>
      <c r="F131" s="252" t="s">
        <v>1272</v>
      </c>
      <c r="G131" s="253" t="s">
        <v>707</v>
      </c>
      <c r="H131" s="254">
        <v>3</v>
      </c>
      <c r="I131" s="255"/>
      <c r="J131" s="256">
        <f>ROUND(I131*H131,0)</f>
        <v>0</v>
      </c>
      <c r="K131" s="252" t="s">
        <v>1</v>
      </c>
      <c r="L131" s="257"/>
      <c r="M131" s="258" t="s">
        <v>1</v>
      </c>
      <c r="N131" s="259" t="s">
        <v>44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319</v>
      </c>
      <c r="AT131" s="236" t="s">
        <v>232</v>
      </c>
      <c r="AU131" s="236" t="s">
        <v>8</v>
      </c>
      <c r="AY131" s="16" t="s">
        <v>153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88</v>
      </c>
      <c r="BK131" s="237">
        <f>ROUND(I131*H131,0)</f>
        <v>0</v>
      </c>
      <c r="BL131" s="16" t="s">
        <v>231</v>
      </c>
      <c r="BM131" s="236" t="s">
        <v>2199</v>
      </c>
    </row>
    <row r="132" s="2" customFormat="1" ht="16.5" customHeight="1">
      <c r="A132" s="37"/>
      <c r="B132" s="38"/>
      <c r="C132" s="250" t="s">
        <v>176</v>
      </c>
      <c r="D132" s="250" t="s">
        <v>232</v>
      </c>
      <c r="E132" s="251" t="s">
        <v>1274</v>
      </c>
      <c r="F132" s="252" t="s">
        <v>1275</v>
      </c>
      <c r="G132" s="253" t="s">
        <v>707</v>
      </c>
      <c r="H132" s="254">
        <v>2</v>
      </c>
      <c r="I132" s="255"/>
      <c r="J132" s="256">
        <f>ROUND(I132*H132,0)</f>
        <v>0</v>
      </c>
      <c r="K132" s="252" t="s">
        <v>1</v>
      </c>
      <c r="L132" s="257"/>
      <c r="M132" s="258" t="s">
        <v>1</v>
      </c>
      <c r="N132" s="259" t="s">
        <v>44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319</v>
      </c>
      <c r="AT132" s="236" t="s">
        <v>232</v>
      </c>
      <c r="AU132" s="236" t="s">
        <v>8</v>
      </c>
      <c r="AY132" s="16" t="s">
        <v>153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88</v>
      </c>
      <c r="BK132" s="237">
        <f>ROUND(I132*H132,0)</f>
        <v>0</v>
      </c>
      <c r="BL132" s="16" t="s">
        <v>231</v>
      </c>
      <c r="BM132" s="236" t="s">
        <v>2200</v>
      </c>
    </row>
    <row r="133" s="2" customFormat="1" ht="16.5" customHeight="1">
      <c r="A133" s="37"/>
      <c r="B133" s="38"/>
      <c r="C133" s="250" t="s">
        <v>180</v>
      </c>
      <c r="D133" s="250" t="s">
        <v>232</v>
      </c>
      <c r="E133" s="251" t="s">
        <v>1277</v>
      </c>
      <c r="F133" s="252" t="s">
        <v>1278</v>
      </c>
      <c r="G133" s="253" t="s">
        <v>707</v>
      </c>
      <c r="H133" s="254">
        <v>3</v>
      </c>
      <c r="I133" s="255"/>
      <c r="J133" s="256">
        <f>ROUND(I133*H133,0)</f>
        <v>0</v>
      </c>
      <c r="K133" s="252" t="s">
        <v>1</v>
      </c>
      <c r="L133" s="257"/>
      <c r="M133" s="258" t="s">
        <v>1</v>
      </c>
      <c r="N133" s="259" t="s">
        <v>44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319</v>
      </c>
      <c r="AT133" s="236" t="s">
        <v>232</v>
      </c>
      <c r="AU133" s="236" t="s">
        <v>8</v>
      </c>
      <c r="AY133" s="16" t="s">
        <v>153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88</v>
      </c>
      <c r="BK133" s="237">
        <f>ROUND(I133*H133,0)</f>
        <v>0</v>
      </c>
      <c r="BL133" s="16" t="s">
        <v>231</v>
      </c>
      <c r="BM133" s="236" t="s">
        <v>2201</v>
      </c>
    </row>
    <row r="134" s="2" customFormat="1" ht="16.5" customHeight="1">
      <c r="A134" s="37"/>
      <c r="B134" s="38"/>
      <c r="C134" s="250" t="s">
        <v>186</v>
      </c>
      <c r="D134" s="250" t="s">
        <v>232</v>
      </c>
      <c r="E134" s="251" t="s">
        <v>1280</v>
      </c>
      <c r="F134" s="252" t="s">
        <v>1281</v>
      </c>
      <c r="G134" s="253" t="s">
        <v>352</v>
      </c>
      <c r="H134" s="254">
        <v>15</v>
      </c>
      <c r="I134" s="255"/>
      <c r="J134" s="256">
        <f>ROUND(I134*H134,0)</f>
        <v>0</v>
      </c>
      <c r="K134" s="252" t="s">
        <v>1</v>
      </c>
      <c r="L134" s="257"/>
      <c r="M134" s="258" t="s">
        <v>1</v>
      </c>
      <c r="N134" s="259" t="s">
        <v>44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319</v>
      </c>
      <c r="AT134" s="236" t="s">
        <v>232</v>
      </c>
      <c r="AU134" s="236" t="s">
        <v>8</v>
      </c>
      <c r="AY134" s="16" t="s">
        <v>153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88</v>
      </c>
      <c r="BK134" s="237">
        <f>ROUND(I134*H134,0)</f>
        <v>0</v>
      </c>
      <c r="BL134" s="16" t="s">
        <v>231</v>
      </c>
      <c r="BM134" s="236" t="s">
        <v>2202</v>
      </c>
    </row>
    <row r="135" s="12" customFormat="1" ht="25.92" customHeight="1">
      <c r="A135" s="12"/>
      <c r="B135" s="209"/>
      <c r="C135" s="210"/>
      <c r="D135" s="211" t="s">
        <v>77</v>
      </c>
      <c r="E135" s="212" t="s">
        <v>1283</v>
      </c>
      <c r="F135" s="212" t="s">
        <v>1284</v>
      </c>
      <c r="G135" s="210"/>
      <c r="H135" s="210"/>
      <c r="I135" s="213"/>
      <c r="J135" s="214">
        <f>BK135</f>
        <v>0</v>
      </c>
      <c r="K135" s="210"/>
      <c r="L135" s="215"/>
      <c r="M135" s="216"/>
      <c r="N135" s="217"/>
      <c r="O135" s="217"/>
      <c r="P135" s="218">
        <f>SUM(P136:P138)</f>
        <v>0</v>
      </c>
      <c r="Q135" s="217"/>
      <c r="R135" s="218">
        <f>SUM(R136:R138)</f>
        <v>0</v>
      </c>
      <c r="S135" s="217"/>
      <c r="T135" s="219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88</v>
      </c>
      <c r="AT135" s="221" t="s">
        <v>77</v>
      </c>
      <c r="AU135" s="221" t="s">
        <v>78</v>
      </c>
      <c r="AY135" s="220" t="s">
        <v>153</v>
      </c>
      <c r="BK135" s="222">
        <f>SUM(BK136:BK138)</f>
        <v>0</v>
      </c>
    </row>
    <row r="136" s="2" customFormat="1" ht="16.5" customHeight="1">
      <c r="A136" s="37"/>
      <c r="B136" s="38"/>
      <c r="C136" s="225" t="s">
        <v>191</v>
      </c>
      <c r="D136" s="225" t="s">
        <v>155</v>
      </c>
      <c r="E136" s="226" t="s">
        <v>1285</v>
      </c>
      <c r="F136" s="227" t="s">
        <v>1286</v>
      </c>
      <c r="G136" s="228" t="s">
        <v>1121</v>
      </c>
      <c r="H136" s="229">
        <v>10</v>
      </c>
      <c r="I136" s="230"/>
      <c r="J136" s="231">
        <f>ROUND(I136*H136,0)</f>
        <v>0</v>
      </c>
      <c r="K136" s="227" t="s">
        <v>1</v>
      </c>
      <c r="L136" s="43"/>
      <c r="M136" s="232" t="s">
        <v>1</v>
      </c>
      <c r="N136" s="233" t="s">
        <v>44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231</v>
      </c>
      <c r="AT136" s="236" t="s">
        <v>155</v>
      </c>
      <c r="AU136" s="236" t="s">
        <v>8</v>
      </c>
      <c r="AY136" s="16" t="s">
        <v>153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88</v>
      </c>
      <c r="BK136" s="237">
        <f>ROUND(I136*H136,0)</f>
        <v>0</v>
      </c>
      <c r="BL136" s="16" t="s">
        <v>231</v>
      </c>
      <c r="BM136" s="236" t="s">
        <v>2203</v>
      </c>
    </row>
    <row r="137" s="2" customFormat="1" ht="16.5" customHeight="1">
      <c r="A137" s="37"/>
      <c r="B137" s="38"/>
      <c r="C137" s="250" t="s">
        <v>197</v>
      </c>
      <c r="D137" s="250" t="s">
        <v>232</v>
      </c>
      <c r="E137" s="251" t="s">
        <v>1288</v>
      </c>
      <c r="F137" s="252" t="s">
        <v>1289</v>
      </c>
      <c r="G137" s="253" t="s">
        <v>352</v>
      </c>
      <c r="H137" s="254">
        <v>15</v>
      </c>
      <c r="I137" s="255"/>
      <c r="J137" s="256">
        <f>ROUND(I137*H137,0)</f>
        <v>0</v>
      </c>
      <c r="K137" s="252" t="s">
        <v>1</v>
      </c>
      <c r="L137" s="257"/>
      <c r="M137" s="258" t="s">
        <v>1</v>
      </c>
      <c r="N137" s="259" t="s">
        <v>44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319</v>
      </c>
      <c r="AT137" s="236" t="s">
        <v>232</v>
      </c>
      <c r="AU137" s="236" t="s">
        <v>8</v>
      </c>
      <c r="AY137" s="16" t="s">
        <v>153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88</v>
      </c>
      <c r="BK137" s="237">
        <f>ROUND(I137*H137,0)</f>
        <v>0</v>
      </c>
      <c r="BL137" s="16" t="s">
        <v>231</v>
      </c>
      <c r="BM137" s="236" t="s">
        <v>2204</v>
      </c>
    </row>
    <row r="138" s="2" customFormat="1" ht="16.5" customHeight="1">
      <c r="A138" s="37"/>
      <c r="B138" s="38"/>
      <c r="C138" s="250" t="s">
        <v>201</v>
      </c>
      <c r="D138" s="250" t="s">
        <v>232</v>
      </c>
      <c r="E138" s="251" t="s">
        <v>1291</v>
      </c>
      <c r="F138" s="252" t="s">
        <v>1292</v>
      </c>
      <c r="G138" s="253" t="s">
        <v>352</v>
      </c>
      <c r="H138" s="254">
        <v>20</v>
      </c>
      <c r="I138" s="255"/>
      <c r="J138" s="256">
        <f>ROUND(I138*H138,0)</f>
        <v>0</v>
      </c>
      <c r="K138" s="252" t="s">
        <v>1</v>
      </c>
      <c r="L138" s="257"/>
      <c r="M138" s="258" t="s">
        <v>1</v>
      </c>
      <c r="N138" s="259" t="s">
        <v>44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319</v>
      </c>
      <c r="AT138" s="236" t="s">
        <v>232</v>
      </c>
      <c r="AU138" s="236" t="s">
        <v>8</v>
      </c>
      <c r="AY138" s="16" t="s">
        <v>153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88</v>
      </c>
      <c r="BK138" s="237">
        <f>ROUND(I138*H138,0)</f>
        <v>0</v>
      </c>
      <c r="BL138" s="16" t="s">
        <v>231</v>
      </c>
      <c r="BM138" s="236" t="s">
        <v>2205</v>
      </c>
    </row>
    <row r="139" s="12" customFormat="1" ht="25.92" customHeight="1">
      <c r="A139" s="12"/>
      <c r="B139" s="209"/>
      <c r="C139" s="210"/>
      <c r="D139" s="211" t="s">
        <v>77</v>
      </c>
      <c r="E139" s="212" t="s">
        <v>1294</v>
      </c>
      <c r="F139" s="212" t="s">
        <v>1295</v>
      </c>
      <c r="G139" s="210"/>
      <c r="H139" s="210"/>
      <c r="I139" s="213"/>
      <c r="J139" s="214">
        <f>BK139</f>
        <v>0</v>
      </c>
      <c r="K139" s="210"/>
      <c r="L139" s="215"/>
      <c r="M139" s="216"/>
      <c r="N139" s="217"/>
      <c r="O139" s="217"/>
      <c r="P139" s="218">
        <f>SUM(P140:P167)</f>
        <v>0</v>
      </c>
      <c r="Q139" s="217"/>
      <c r="R139" s="218">
        <f>SUM(R140:R167)</f>
        <v>0</v>
      </c>
      <c r="S139" s="217"/>
      <c r="T139" s="219">
        <f>SUM(T140:T167)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0" t="s">
        <v>88</v>
      </c>
      <c r="AT139" s="221" t="s">
        <v>77</v>
      </c>
      <c r="AU139" s="221" t="s">
        <v>78</v>
      </c>
      <c r="AY139" s="220" t="s">
        <v>153</v>
      </c>
      <c r="BK139" s="222">
        <f>SUM(BK140:BK167)</f>
        <v>0</v>
      </c>
    </row>
    <row r="140" s="2" customFormat="1" ht="16.5" customHeight="1">
      <c r="A140" s="37"/>
      <c r="B140" s="38"/>
      <c r="C140" s="225" t="s">
        <v>205</v>
      </c>
      <c r="D140" s="225" t="s">
        <v>155</v>
      </c>
      <c r="E140" s="226" t="s">
        <v>1296</v>
      </c>
      <c r="F140" s="227" t="s">
        <v>1297</v>
      </c>
      <c r="G140" s="228" t="s">
        <v>1121</v>
      </c>
      <c r="H140" s="229">
        <v>35</v>
      </c>
      <c r="I140" s="230"/>
      <c r="J140" s="231">
        <f>ROUND(I140*H140,0)</f>
        <v>0</v>
      </c>
      <c r="K140" s="227" t="s">
        <v>1</v>
      </c>
      <c r="L140" s="43"/>
      <c r="M140" s="232" t="s">
        <v>1</v>
      </c>
      <c r="N140" s="233" t="s">
        <v>44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231</v>
      </c>
      <c r="AT140" s="236" t="s">
        <v>155</v>
      </c>
      <c r="AU140" s="236" t="s">
        <v>8</v>
      </c>
      <c r="AY140" s="16" t="s">
        <v>153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88</v>
      </c>
      <c r="BK140" s="237">
        <f>ROUND(I140*H140,0)</f>
        <v>0</v>
      </c>
      <c r="BL140" s="16" t="s">
        <v>231</v>
      </c>
      <c r="BM140" s="236" t="s">
        <v>2206</v>
      </c>
    </row>
    <row r="141" s="2" customFormat="1" ht="24.15" customHeight="1">
      <c r="A141" s="37"/>
      <c r="B141" s="38"/>
      <c r="C141" s="250" t="s">
        <v>212</v>
      </c>
      <c r="D141" s="250" t="s">
        <v>232</v>
      </c>
      <c r="E141" s="251" t="s">
        <v>1299</v>
      </c>
      <c r="F141" s="252" t="s">
        <v>1300</v>
      </c>
      <c r="G141" s="253" t="s">
        <v>1301</v>
      </c>
      <c r="H141" s="254">
        <v>18</v>
      </c>
      <c r="I141" s="255"/>
      <c r="J141" s="256">
        <f>ROUND(I141*H141,0)</f>
        <v>0</v>
      </c>
      <c r="K141" s="252" t="s">
        <v>1</v>
      </c>
      <c r="L141" s="257"/>
      <c r="M141" s="258" t="s">
        <v>1</v>
      </c>
      <c r="N141" s="259" t="s">
        <v>44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319</v>
      </c>
      <c r="AT141" s="236" t="s">
        <v>232</v>
      </c>
      <c r="AU141" s="236" t="s">
        <v>8</v>
      </c>
      <c r="AY141" s="16" t="s">
        <v>153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88</v>
      </c>
      <c r="BK141" s="237">
        <f>ROUND(I141*H141,0)</f>
        <v>0</v>
      </c>
      <c r="BL141" s="16" t="s">
        <v>231</v>
      </c>
      <c r="BM141" s="236" t="s">
        <v>2207</v>
      </c>
    </row>
    <row r="142" s="2" customFormat="1" ht="16.5" customHeight="1">
      <c r="A142" s="37"/>
      <c r="B142" s="38"/>
      <c r="C142" s="250" t="s">
        <v>218</v>
      </c>
      <c r="D142" s="250" t="s">
        <v>232</v>
      </c>
      <c r="E142" s="251" t="s">
        <v>1303</v>
      </c>
      <c r="F142" s="252" t="s">
        <v>1304</v>
      </c>
      <c r="G142" s="253" t="s">
        <v>707</v>
      </c>
      <c r="H142" s="254">
        <v>35</v>
      </c>
      <c r="I142" s="255"/>
      <c r="J142" s="256">
        <f>ROUND(I142*H142,0)</f>
        <v>0</v>
      </c>
      <c r="K142" s="252" t="s">
        <v>1</v>
      </c>
      <c r="L142" s="257"/>
      <c r="M142" s="258" t="s">
        <v>1</v>
      </c>
      <c r="N142" s="259" t="s">
        <v>44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319</v>
      </c>
      <c r="AT142" s="236" t="s">
        <v>232</v>
      </c>
      <c r="AU142" s="236" t="s">
        <v>8</v>
      </c>
      <c r="AY142" s="16" t="s">
        <v>153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88</v>
      </c>
      <c r="BK142" s="237">
        <f>ROUND(I142*H142,0)</f>
        <v>0</v>
      </c>
      <c r="BL142" s="16" t="s">
        <v>231</v>
      </c>
      <c r="BM142" s="236" t="s">
        <v>2208</v>
      </c>
    </row>
    <row r="143" s="2" customFormat="1" ht="16.5" customHeight="1">
      <c r="A143" s="37"/>
      <c r="B143" s="38"/>
      <c r="C143" s="250" t="s">
        <v>222</v>
      </c>
      <c r="D143" s="250" t="s">
        <v>232</v>
      </c>
      <c r="E143" s="251" t="s">
        <v>1306</v>
      </c>
      <c r="F143" s="252" t="s">
        <v>1307</v>
      </c>
      <c r="G143" s="253" t="s">
        <v>707</v>
      </c>
      <c r="H143" s="254">
        <v>110</v>
      </c>
      <c r="I143" s="255"/>
      <c r="J143" s="256">
        <f>ROUND(I143*H143,0)</f>
        <v>0</v>
      </c>
      <c r="K143" s="252" t="s">
        <v>1</v>
      </c>
      <c r="L143" s="257"/>
      <c r="M143" s="258" t="s">
        <v>1</v>
      </c>
      <c r="N143" s="259" t="s">
        <v>44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319</v>
      </c>
      <c r="AT143" s="236" t="s">
        <v>232</v>
      </c>
      <c r="AU143" s="236" t="s">
        <v>8</v>
      </c>
      <c r="AY143" s="16" t="s">
        <v>153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88</v>
      </c>
      <c r="BK143" s="237">
        <f>ROUND(I143*H143,0)</f>
        <v>0</v>
      </c>
      <c r="BL143" s="16" t="s">
        <v>231</v>
      </c>
      <c r="BM143" s="236" t="s">
        <v>2209</v>
      </c>
    </row>
    <row r="144" s="2" customFormat="1" ht="16.5" customHeight="1">
      <c r="A144" s="37"/>
      <c r="B144" s="38"/>
      <c r="C144" s="250" t="s">
        <v>9</v>
      </c>
      <c r="D144" s="250" t="s">
        <v>232</v>
      </c>
      <c r="E144" s="251" t="s">
        <v>1309</v>
      </c>
      <c r="F144" s="252" t="s">
        <v>1310</v>
      </c>
      <c r="G144" s="253" t="s">
        <v>352</v>
      </c>
      <c r="H144" s="254">
        <v>40</v>
      </c>
      <c r="I144" s="255"/>
      <c r="J144" s="256">
        <f>ROUND(I144*H144,0)</f>
        <v>0</v>
      </c>
      <c r="K144" s="252" t="s">
        <v>1</v>
      </c>
      <c r="L144" s="257"/>
      <c r="M144" s="258" t="s">
        <v>1</v>
      </c>
      <c r="N144" s="259" t="s">
        <v>44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319</v>
      </c>
      <c r="AT144" s="236" t="s">
        <v>232</v>
      </c>
      <c r="AU144" s="236" t="s">
        <v>8</v>
      </c>
      <c r="AY144" s="16" t="s">
        <v>153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88</v>
      </c>
      <c r="BK144" s="237">
        <f>ROUND(I144*H144,0)</f>
        <v>0</v>
      </c>
      <c r="BL144" s="16" t="s">
        <v>231</v>
      </c>
      <c r="BM144" s="236" t="s">
        <v>2210</v>
      </c>
    </row>
    <row r="145" s="2" customFormat="1" ht="16.5" customHeight="1">
      <c r="A145" s="37"/>
      <c r="B145" s="38"/>
      <c r="C145" s="250" t="s">
        <v>231</v>
      </c>
      <c r="D145" s="250" t="s">
        <v>232</v>
      </c>
      <c r="E145" s="251" t="s">
        <v>1312</v>
      </c>
      <c r="F145" s="252" t="s">
        <v>1313</v>
      </c>
      <c r="G145" s="253" t="s">
        <v>352</v>
      </c>
      <c r="H145" s="254">
        <v>395</v>
      </c>
      <c r="I145" s="255"/>
      <c r="J145" s="256">
        <f>ROUND(I145*H145,0)</f>
        <v>0</v>
      </c>
      <c r="K145" s="252" t="s">
        <v>1</v>
      </c>
      <c r="L145" s="257"/>
      <c r="M145" s="258" t="s">
        <v>1</v>
      </c>
      <c r="N145" s="259" t="s">
        <v>44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319</v>
      </c>
      <c r="AT145" s="236" t="s">
        <v>232</v>
      </c>
      <c r="AU145" s="236" t="s">
        <v>8</v>
      </c>
      <c r="AY145" s="16" t="s">
        <v>153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88</v>
      </c>
      <c r="BK145" s="237">
        <f>ROUND(I145*H145,0)</f>
        <v>0</v>
      </c>
      <c r="BL145" s="16" t="s">
        <v>231</v>
      </c>
      <c r="BM145" s="236" t="s">
        <v>2211</v>
      </c>
    </row>
    <row r="146" s="2" customFormat="1" ht="16.5" customHeight="1">
      <c r="A146" s="37"/>
      <c r="B146" s="38"/>
      <c r="C146" s="250" t="s">
        <v>237</v>
      </c>
      <c r="D146" s="250" t="s">
        <v>232</v>
      </c>
      <c r="E146" s="251" t="s">
        <v>1872</v>
      </c>
      <c r="F146" s="252" t="s">
        <v>1873</v>
      </c>
      <c r="G146" s="253" t="s">
        <v>1301</v>
      </c>
      <c r="H146" s="254">
        <v>4</v>
      </c>
      <c r="I146" s="255"/>
      <c r="J146" s="256">
        <f>ROUND(I146*H146,0)</f>
        <v>0</v>
      </c>
      <c r="K146" s="252" t="s">
        <v>1</v>
      </c>
      <c r="L146" s="257"/>
      <c r="M146" s="258" t="s">
        <v>1</v>
      </c>
      <c r="N146" s="259" t="s">
        <v>44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319</v>
      </c>
      <c r="AT146" s="236" t="s">
        <v>232</v>
      </c>
      <c r="AU146" s="236" t="s">
        <v>8</v>
      </c>
      <c r="AY146" s="16" t="s">
        <v>153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88</v>
      </c>
      <c r="BK146" s="237">
        <f>ROUND(I146*H146,0)</f>
        <v>0</v>
      </c>
      <c r="BL146" s="16" t="s">
        <v>231</v>
      </c>
      <c r="BM146" s="236" t="s">
        <v>2212</v>
      </c>
    </row>
    <row r="147" s="2" customFormat="1" ht="16.5" customHeight="1">
      <c r="A147" s="37"/>
      <c r="B147" s="38"/>
      <c r="C147" s="250" t="s">
        <v>242</v>
      </c>
      <c r="D147" s="250" t="s">
        <v>232</v>
      </c>
      <c r="E147" s="251" t="s">
        <v>1315</v>
      </c>
      <c r="F147" s="252" t="s">
        <v>1316</v>
      </c>
      <c r="G147" s="253" t="s">
        <v>707</v>
      </c>
      <c r="H147" s="254">
        <v>10</v>
      </c>
      <c r="I147" s="255"/>
      <c r="J147" s="256">
        <f>ROUND(I147*H147,0)</f>
        <v>0</v>
      </c>
      <c r="K147" s="252" t="s">
        <v>1</v>
      </c>
      <c r="L147" s="257"/>
      <c r="M147" s="258" t="s">
        <v>1</v>
      </c>
      <c r="N147" s="259" t="s">
        <v>44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319</v>
      </c>
      <c r="AT147" s="236" t="s">
        <v>232</v>
      </c>
      <c r="AU147" s="236" t="s">
        <v>8</v>
      </c>
      <c r="AY147" s="16" t="s">
        <v>153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88</v>
      </c>
      <c r="BK147" s="237">
        <f>ROUND(I147*H147,0)</f>
        <v>0</v>
      </c>
      <c r="BL147" s="16" t="s">
        <v>231</v>
      </c>
      <c r="BM147" s="236" t="s">
        <v>2213</v>
      </c>
    </row>
    <row r="148" s="2" customFormat="1" ht="24.15" customHeight="1">
      <c r="A148" s="37"/>
      <c r="B148" s="38"/>
      <c r="C148" s="250" t="s">
        <v>247</v>
      </c>
      <c r="D148" s="250" t="s">
        <v>232</v>
      </c>
      <c r="E148" s="251" t="s">
        <v>1318</v>
      </c>
      <c r="F148" s="252" t="s">
        <v>1319</v>
      </c>
      <c r="G148" s="253" t="s">
        <v>1301</v>
      </c>
      <c r="H148" s="254">
        <v>200</v>
      </c>
      <c r="I148" s="255"/>
      <c r="J148" s="256">
        <f>ROUND(I148*H148,0)</f>
        <v>0</v>
      </c>
      <c r="K148" s="252" t="s">
        <v>1</v>
      </c>
      <c r="L148" s="257"/>
      <c r="M148" s="258" t="s">
        <v>1</v>
      </c>
      <c r="N148" s="259" t="s">
        <v>44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319</v>
      </c>
      <c r="AT148" s="236" t="s">
        <v>232</v>
      </c>
      <c r="AU148" s="236" t="s">
        <v>8</v>
      </c>
      <c r="AY148" s="16" t="s">
        <v>153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88</v>
      </c>
      <c r="BK148" s="237">
        <f>ROUND(I148*H148,0)</f>
        <v>0</v>
      </c>
      <c r="BL148" s="16" t="s">
        <v>231</v>
      </c>
      <c r="BM148" s="236" t="s">
        <v>2214</v>
      </c>
    </row>
    <row r="149" s="2" customFormat="1" ht="37.8" customHeight="1">
      <c r="A149" s="37"/>
      <c r="B149" s="38"/>
      <c r="C149" s="250" t="s">
        <v>252</v>
      </c>
      <c r="D149" s="250" t="s">
        <v>232</v>
      </c>
      <c r="E149" s="251" t="s">
        <v>1321</v>
      </c>
      <c r="F149" s="252" t="s">
        <v>1322</v>
      </c>
      <c r="G149" s="253" t="s">
        <v>1301</v>
      </c>
      <c r="H149" s="254">
        <v>8</v>
      </c>
      <c r="I149" s="255"/>
      <c r="J149" s="256">
        <f>ROUND(I149*H149,0)</f>
        <v>0</v>
      </c>
      <c r="K149" s="252" t="s">
        <v>1</v>
      </c>
      <c r="L149" s="257"/>
      <c r="M149" s="258" t="s">
        <v>1</v>
      </c>
      <c r="N149" s="259" t="s">
        <v>44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319</v>
      </c>
      <c r="AT149" s="236" t="s">
        <v>232</v>
      </c>
      <c r="AU149" s="236" t="s">
        <v>8</v>
      </c>
      <c r="AY149" s="16" t="s">
        <v>153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88</v>
      </c>
      <c r="BK149" s="237">
        <f>ROUND(I149*H149,0)</f>
        <v>0</v>
      </c>
      <c r="BL149" s="16" t="s">
        <v>231</v>
      </c>
      <c r="BM149" s="236" t="s">
        <v>2215</v>
      </c>
    </row>
    <row r="150" s="2" customFormat="1" ht="16.5" customHeight="1">
      <c r="A150" s="37"/>
      <c r="B150" s="38"/>
      <c r="C150" s="250" t="s">
        <v>7</v>
      </c>
      <c r="D150" s="250" t="s">
        <v>232</v>
      </c>
      <c r="E150" s="251" t="s">
        <v>1324</v>
      </c>
      <c r="F150" s="252" t="s">
        <v>1325</v>
      </c>
      <c r="G150" s="253" t="s">
        <v>1301</v>
      </c>
      <c r="H150" s="254">
        <v>4</v>
      </c>
      <c r="I150" s="255"/>
      <c r="J150" s="256">
        <f>ROUND(I150*H150,0)</f>
        <v>0</v>
      </c>
      <c r="K150" s="252" t="s">
        <v>1</v>
      </c>
      <c r="L150" s="257"/>
      <c r="M150" s="258" t="s">
        <v>1</v>
      </c>
      <c r="N150" s="259" t="s">
        <v>44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319</v>
      </c>
      <c r="AT150" s="236" t="s">
        <v>232</v>
      </c>
      <c r="AU150" s="236" t="s">
        <v>8</v>
      </c>
      <c r="AY150" s="16" t="s">
        <v>153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88</v>
      </c>
      <c r="BK150" s="237">
        <f>ROUND(I150*H150,0)</f>
        <v>0</v>
      </c>
      <c r="BL150" s="16" t="s">
        <v>231</v>
      </c>
      <c r="BM150" s="236" t="s">
        <v>2216</v>
      </c>
    </row>
    <row r="151" s="2" customFormat="1" ht="16.5" customHeight="1">
      <c r="A151" s="37"/>
      <c r="B151" s="38"/>
      <c r="C151" s="250" t="s">
        <v>259</v>
      </c>
      <c r="D151" s="250" t="s">
        <v>232</v>
      </c>
      <c r="E151" s="251" t="s">
        <v>1327</v>
      </c>
      <c r="F151" s="252" t="s">
        <v>1328</v>
      </c>
      <c r="G151" s="253" t="s">
        <v>707</v>
      </c>
      <c r="H151" s="254">
        <v>8</v>
      </c>
      <c r="I151" s="255"/>
      <c r="J151" s="256">
        <f>ROUND(I151*H151,0)</f>
        <v>0</v>
      </c>
      <c r="K151" s="252" t="s">
        <v>1</v>
      </c>
      <c r="L151" s="257"/>
      <c r="M151" s="258" t="s">
        <v>1</v>
      </c>
      <c r="N151" s="259" t="s">
        <v>44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319</v>
      </c>
      <c r="AT151" s="236" t="s">
        <v>232</v>
      </c>
      <c r="AU151" s="236" t="s">
        <v>8</v>
      </c>
      <c r="AY151" s="16" t="s">
        <v>153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88</v>
      </c>
      <c r="BK151" s="237">
        <f>ROUND(I151*H151,0)</f>
        <v>0</v>
      </c>
      <c r="BL151" s="16" t="s">
        <v>231</v>
      </c>
      <c r="BM151" s="236" t="s">
        <v>2217</v>
      </c>
    </row>
    <row r="152" s="2" customFormat="1" ht="16.5" customHeight="1">
      <c r="A152" s="37"/>
      <c r="B152" s="38"/>
      <c r="C152" s="250" t="s">
        <v>265</v>
      </c>
      <c r="D152" s="250" t="s">
        <v>232</v>
      </c>
      <c r="E152" s="251" t="s">
        <v>1330</v>
      </c>
      <c r="F152" s="252" t="s">
        <v>1331</v>
      </c>
      <c r="G152" s="253" t="s">
        <v>1301</v>
      </c>
      <c r="H152" s="254">
        <v>4</v>
      </c>
      <c r="I152" s="255"/>
      <c r="J152" s="256">
        <f>ROUND(I152*H152,0)</f>
        <v>0</v>
      </c>
      <c r="K152" s="252" t="s">
        <v>1</v>
      </c>
      <c r="L152" s="257"/>
      <c r="M152" s="258" t="s">
        <v>1</v>
      </c>
      <c r="N152" s="259" t="s">
        <v>44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319</v>
      </c>
      <c r="AT152" s="236" t="s">
        <v>232</v>
      </c>
      <c r="AU152" s="236" t="s">
        <v>8</v>
      </c>
      <c r="AY152" s="16" t="s">
        <v>153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88</v>
      </c>
      <c r="BK152" s="237">
        <f>ROUND(I152*H152,0)</f>
        <v>0</v>
      </c>
      <c r="BL152" s="16" t="s">
        <v>231</v>
      </c>
      <c r="BM152" s="236" t="s">
        <v>2218</v>
      </c>
    </row>
    <row r="153" s="2" customFormat="1" ht="16.5" customHeight="1">
      <c r="A153" s="37"/>
      <c r="B153" s="38"/>
      <c r="C153" s="250" t="s">
        <v>269</v>
      </c>
      <c r="D153" s="250" t="s">
        <v>232</v>
      </c>
      <c r="E153" s="251" t="s">
        <v>1333</v>
      </c>
      <c r="F153" s="252" t="s">
        <v>1334</v>
      </c>
      <c r="G153" s="253" t="s">
        <v>707</v>
      </c>
      <c r="H153" s="254">
        <v>5</v>
      </c>
      <c r="I153" s="255"/>
      <c r="J153" s="256">
        <f>ROUND(I153*H153,0)</f>
        <v>0</v>
      </c>
      <c r="K153" s="252" t="s">
        <v>1</v>
      </c>
      <c r="L153" s="257"/>
      <c r="M153" s="258" t="s">
        <v>1</v>
      </c>
      <c r="N153" s="259" t="s">
        <v>44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319</v>
      </c>
      <c r="AT153" s="236" t="s">
        <v>232</v>
      </c>
      <c r="AU153" s="236" t="s">
        <v>8</v>
      </c>
      <c r="AY153" s="16" t="s">
        <v>153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88</v>
      </c>
      <c r="BK153" s="237">
        <f>ROUND(I153*H153,0)</f>
        <v>0</v>
      </c>
      <c r="BL153" s="16" t="s">
        <v>231</v>
      </c>
      <c r="BM153" s="236" t="s">
        <v>2219</v>
      </c>
    </row>
    <row r="154" s="2" customFormat="1" ht="16.5" customHeight="1">
      <c r="A154" s="37"/>
      <c r="B154" s="38"/>
      <c r="C154" s="250" t="s">
        <v>275</v>
      </c>
      <c r="D154" s="250" t="s">
        <v>232</v>
      </c>
      <c r="E154" s="251" t="s">
        <v>1336</v>
      </c>
      <c r="F154" s="252" t="s">
        <v>1337</v>
      </c>
      <c r="G154" s="253" t="s">
        <v>707</v>
      </c>
      <c r="H154" s="254">
        <v>8</v>
      </c>
      <c r="I154" s="255"/>
      <c r="J154" s="256">
        <f>ROUND(I154*H154,0)</f>
        <v>0</v>
      </c>
      <c r="K154" s="252" t="s">
        <v>1</v>
      </c>
      <c r="L154" s="257"/>
      <c r="M154" s="258" t="s">
        <v>1</v>
      </c>
      <c r="N154" s="259" t="s">
        <v>44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319</v>
      </c>
      <c r="AT154" s="236" t="s">
        <v>232</v>
      </c>
      <c r="AU154" s="236" t="s">
        <v>8</v>
      </c>
      <c r="AY154" s="16" t="s">
        <v>153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88</v>
      </c>
      <c r="BK154" s="237">
        <f>ROUND(I154*H154,0)</f>
        <v>0</v>
      </c>
      <c r="BL154" s="16" t="s">
        <v>231</v>
      </c>
      <c r="BM154" s="236" t="s">
        <v>2220</v>
      </c>
    </row>
    <row r="155" s="2" customFormat="1" ht="16.5" customHeight="1">
      <c r="A155" s="37"/>
      <c r="B155" s="38"/>
      <c r="C155" s="250" t="s">
        <v>284</v>
      </c>
      <c r="D155" s="250" t="s">
        <v>232</v>
      </c>
      <c r="E155" s="251" t="s">
        <v>1339</v>
      </c>
      <c r="F155" s="252" t="s">
        <v>1340</v>
      </c>
      <c r="G155" s="253" t="s">
        <v>707</v>
      </c>
      <c r="H155" s="254">
        <v>18</v>
      </c>
      <c r="I155" s="255"/>
      <c r="J155" s="256">
        <f>ROUND(I155*H155,0)</f>
        <v>0</v>
      </c>
      <c r="K155" s="252" t="s">
        <v>1</v>
      </c>
      <c r="L155" s="257"/>
      <c r="M155" s="258" t="s">
        <v>1</v>
      </c>
      <c r="N155" s="259" t="s">
        <v>44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319</v>
      </c>
      <c r="AT155" s="236" t="s">
        <v>232</v>
      </c>
      <c r="AU155" s="236" t="s">
        <v>8</v>
      </c>
      <c r="AY155" s="16" t="s">
        <v>153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88</v>
      </c>
      <c r="BK155" s="237">
        <f>ROUND(I155*H155,0)</f>
        <v>0</v>
      </c>
      <c r="BL155" s="16" t="s">
        <v>231</v>
      </c>
      <c r="BM155" s="236" t="s">
        <v>2221</v>
      </c>
    </row>
    <row r="156" s="2" customFormat="1" ht="16.5" customHeight="1">
      <c r="A156" s="37"/>
      <c r="B156" s="38"/>
      <c r="C156" s="250" t="s">
        <v>292</v>
      </c>
      <c r="D156" s="250" t="s">
        <v>232</v>
      </c>
      <c r="E156" s="251" t="s">
        <v>1342</v>
      </c>
      <c r="F156" s="252" t="s">
        <v>1343</v>
      </c>
      <c r="G156" s="253" t="s">
        <v>707</v>
      </c>
      <c r="H156" s="254">
        <v>170</v>
      </c>
      <c r="I156" s="255"/>
      <c r="J156" s="256">
        <f>ROUND(I156*H156,0)</f>
        <v>0</v>
      </c>
      <c r="K156" s="252" t="s">
        <v>1</v>
      </c>
      <c r="L156" s="257"/>
      <c r="M156" s="258" t="s">
        <v>1</v>
      </c>
      <c r="N156" s="259" t="s">
        <v>44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319</v>
      </c>
      <c r="AT156" s="236" t="s">
        <v>232</v>
      </c>
      <c r="AU156" s="236" t="s">
        <v>8</v>
      </c>
      <c r="AY156" s="16" t="s">
        <v>153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88</v>
      </c>
      <c r="BK156" s="237">
        <f>ROUND(I156*H156,0)</f>
        <v>0</v>
      </c>
      <c r="BL156" s="16" t="s">
        <v>231</v>
      </c>
      <c r="BM156" s="236" t="s">
        <v>2222</v>
      </c>
    </row>
    <row r="157" s="2" customFormat="1" ht="16.5" customHeight="1">
      <c r="A157" s="37"/>
      <c r="B157" s="38"/>
      <c r="C157" s="250" t="s">
        <v>297</v>
      </c>
      <c r="D157" s="250" t="s">
        <v>232</v>
      </c>
      <c r="E157" s="251" t="s">
        <v>1345</v>
      </c>
      <c r="F157" s="252" t="s">
        <v>1346</v>
      </c>
      <c r="G157" s="253" t="s">
        <v>707</v>
      </c>
      <c r="H157" s="254">
        <v>10</v>
      </c>
      <c r="I157" s="255"/>
      <c r="J157" s="256">
        <f>ROUND(I157*H157,0)</f>
        <v>0</v>
      </c>
      <c r="K157" s="252" t="s">
        <v>1</v>
      </c>
      <c r="L157" s="257"/>
      <c r="M157" s="258" t="s">
        <v>1</v>
      </c>
      <c r="N157" s="259" t="s">
        <v>44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319</v>
      </c>
      <c r="AT157" s="236" t="s">
        <v>232</v>
      </c>
      <c r="AU157" s="236" t="s">
        <v>8</v>
      </c>
      <c r="AY157" s="16" t="s">
        <v>153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88</v>
      </c>
      <c r="BK157" s="237">
        <f>ROUND(I157*H157,0)</f>
        <v>0</v>
      </c>
      <c r="BL157" s="16" t="s">
        <v>231</v>
      </c>
      <c r="BM157" s="236" t="s">
        <v>2223</v>
      </c>
    </row>
    <row r="158" s="2" customFormat="1" ht="24.15" customHeight="1">
      <c r="A158" s="37"/>
      <c r="B158" s="38"/>
      <c r="C158" s="250" t="s">
        <v>302</v>
      </c>
      <c r="D158" s="250" t="s">
        <v>232</v>
      </c>
      <c r="E158" s="251" t="s">
        <v>1348</v>
      </c>
      <c r="F158" s="252" t="s">
        <v>1349</v>
      </c>
      <c r="G158" s="253" t="s">
        <v>707</v>
      </c>
      <c r="H158" s="254">
        <v>8</v>
      </c>
      <c r="I158" s="255"/>
      <c r="J158" s="256">
        <f>ROUND(I158*H158,0)</f>
        <v>0</v>
      </c>
      <c r="K158" s="252" t="s">
        <v>1</v>
      </c>
      <c r="L158" s="257"/>
      <c r="M158" s="258" t="s">
        <v>1</v>
      </c>
      <c r="N158" s="259" t="s">
        <v>44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319</v>
      </c>
      <c r="AT158" s="236" t="s">
        <v>232</v>
      </c>
      <c r="AU158" s="236" t="s">
        <v>8</v>
      </c>
      <c r="AY158" s="16" t="s">
        <v>153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88</v>
      </c>
      <c r="BK158" s="237">
        <f>ROUND(I158*H158,0)</f>
        <v>0</v>
      </c>
      <c r="BL158" s="16" t="s">
        <v>231</v>
      </c>
      <c r="BM158" s="236" t="s">
        <v>2224</v>
      </c>
    </row>
    <row r="159" s="2" customFormat="1" ht="16.5" customHeight="1">
      <c r="A159" s="37"/>
      <c r="B159" s="38"/>
      <c r="C159" s="250" t="s">
        <v>308</v>
      </c>
      <c r="D159" s="250" t="s">
        <v>232</v>
      </c>
      <c r="E159" s="251" t="s">
        <v>1351</v>
      </c>
      <c r="F159" s="252" t="s">
        <v>1352</v>
      </c>
      <c r="G159" s="253" t="s">
        <v>707</v>
      </c>
      <c r="H159" s="254">
        <v>16</v>
      </c>
      <c r="I159" s="255"/>
      <c r="J159" s="256">
        <f>ROUND(I159*H159,0)</f>
        <v>0</v>
      </c>
      <c r="K159" s="252" t="s">
        <v>1</v>
      </c>
      <c r="L159" s="257"/>
      <c r="M159" s="258" t="s">
        <v>1</v>
      </c>
      <c r="N159" s="259" t="s">
        <v>44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319</v>
      </c>
      <c r="AT159" s="236" t="s">
        <v>232</v>
      </c>
      <c r="AU159" s="236" t="s">
        <v>8</v>
      </c>
      <c r="AY159" s="16" t="s">
        <v>153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88</v>
      </c>
      <c r="BK159" s="237">
        <f>ROUND(I159*H159,0)</f>
        <v>0</v>
      </c>
      <c r="BL159" s="16" t="s">
        <v>231</v>
      </c>
      <c r="BM159" s="236" t="s">
        <v>2225</v>
      </c>
    </row>
    <row r="160" s="2" customFormat="1" ht="16.5" customHeight="1">
      <c r="A160" s="37"/>
      <c r="B160" s="38"/>
      <c r="C160" s="250" t="s">
        <v>313</v>
      </c>
      <c r="D160" s="250" t="s">
        <v>232</v>
      </c>
      <c r="E160" s="251" t="s">
        <v>1354</v>
      </c>
      <c r="F160" s="252" t="s">
        <v>1355</v>
      </c>
      <c r="G160" s="253" t="s">
        <v>707</v>
      </c>
      <c r="H160" s="254">
        <v>16</v>
      </c>
      <c r="I160" s="255"/>
      <c r="J160" s="256">
        <f>ROUND(I160*H160,0)</f>
        <v>0</v>
      </c>
      <c r="K160" s="252" t="s">
        <v>1</v>
      </c>
      <c r="L160" s="257"/>
      <c r="M160" s="258" t="s">
        <v>1</v>
      </c>
      <c r="N160" s="259" t="s">
        <v>44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319</v>
      </c>
      <c r="AT160" s="236" t="s">
        <v>232</v>
      </c>
      <c r="AU160" s="236" t="s">
        <v>8</v>
      </c>
      <c r="AY160" s="16" t="s">
        <v>153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88</v>
      </c>
      <c r="BK160" s="237">
        <f>ROUND(I160*H160,0)</f>
        <v>0</v>
      </c>
      <c r="BL160" s="16" t="s">
        <v>231</v>
      </c>
      <c r="BM160" s="236" t="s">
        <v>2226</v>
      </c>
    </row>
    <row r="161" s="2" customFormat="1" ht="16.5" customHeight="1">
      <c r="A161" s="37"/>
      <c r="B161" s="38"/>
      <c r="C161" s="250" t="s">
        <v>319</v>
      </c>
      <c r="D161" s="250" t="s">
        <v>232</v>
      </c>
      <c r="E161" s="251" t="s">
        <v>1357</v>
      </c>
      <c r="F161" s="252" t="s">
        <v>1358</v>
      </c>
      <c r="G161" s="253" t="s">
        <v>1301</v>
      </c>
      <c r="H161" s="254">
        <v>1</v>
      </c>
      <c r="I161" s="255"/>
      <c r="J161" s="256">
        <f>ROUND(I161*H161,0)</f>
        <v>0</v>
      </c>
      <c r="K161" s="252" t="s">
        <v>1</v>
      </c>
      <c r="L161" s="257"/>
      <c r="M161" s="258" t="s">
        <v>1</v>
      </c>
      <c r="N161" s="259" t="s">
        <v>44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319</v>
      </c>
      <c r="AT161" s="236" t="s">
        <v>232</v>
      </c>
      <c r="AU161" s="236" t="s">
        <v>8</v>
      </c>
      <c r="AY161" s="16" t="s">
        <v>153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88</v>
      </c>
      <c r="BK161" s="237">
        <f>ROUND(I161*H161,0)</f>
        <v>0</v>
      </c>
      <c r="BL161" s="16" t="s">
        <v>231</v>
      </c>
      <c r="BM161" s="236" t="s">
        <v>2227</v>
      </c>
    </row>
    <row r="162" s="2" customFormat="1" ht="16.5" customHeight="1">
      <c r="A162" s="37"/>
      <c r="B162" s="38"/>
      <c r="C162" s="250" t="s">
        <v>324</v>
      </c>
      <c r="D162" s="250" t="s">
        <v>232</v>
      </c>
      <c r="E162" s="251" t="s">
        <v>1360</v>
      </c>
      <c r="F162" s="252" t="s">
        <v>1361</v>
      </c>
      <c r="G162" s="253" t="s">
        <v>707</v>
      </c>
      <c r="H162" s="254">
        <v>4</v>
      </c>
      <c r="I162" s="255"/>
      <c r="J162" s="256">
        <f>ROUND(I162*H162,0)</f>
        <v>0</v>
      </c>
      <c r="K162" s="252" t="s">
        <v>1</v>
      </c>
      <c r="L162" s="257"/>
      <c r="M162" s="258" t="s">
        <v>1</v>
      </c>
      <c r="N162" s="259" t="s">
        <v>44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319</v>
      </c>
      <c r="AT162" s="236" t="s">
        <v>232</v>
      </c>
      <c r="AU162" s="236" t="s">
        <v>8</v>
      </c>
      <c r="AY162" s="16" t="s">
        <v>153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88</v>
      </c>
      <c r="BK162" s="237">
        <f>ROUND(I162*H162,0)</f>
        <v>0</v>
      </c>
      <c r="BL162" s="16" t="s">
        <v>231</v>
      </c>
      <c r="BM162" s="236" t="s">
        <v>2228</v>
      </c>
    </row>
    <row r="163" s="2" customFormat="1" ht="16.5" customHeight="1">
      <c r="A163" s="37"/>
      <c r="B163" s="38"/>
      <c r="C163" s="225" t="s">
        <v>329</v>
      </c>
      <c r="D163" s="225" t="s">
        <v>155</v>
      </c>
      <c r="E163" s="226" t="s">
        <v>1363</v>
      </c>
      <c r="F163" s="227" t="s">
        <v>1364</v>
      </c>
      <c r="G163" s="228" t="s">
        <v>1301</v>
      </c>
      <c r="H163" s="229">
        <v>1</v>
      </c>
      <c r="I163" s="230"/>
      <c r="J163" s="231">
        <f>ROUND(I163*H163,0)</f>
        <v>0</v>
      </c>
      <c r="K163" s="227" t="s">
        <v>1</v>
      </c>
      <c r="L163" s="43"/>
      <c r="M163" s="232" t="s">
        <v>1</v>
      </c>
      <c r="N163" s="233" t="s">
        <v>44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231</v>
      </c>
      <c r="AT163" s="236" t="s">
        <v>155</v>
      </c>
      <c r="AU163" s="236" t="s">
        <v>8</v>
      </c>
      <c r="AY163" s="16" t="s">
        <v>153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88</v>
      </c>
      <c r="BK163" s="237">
        <f>ROUND(I163*H163,0)</f>
        <v>0</v>
      </c>
      <c r="BL163" s="16" t="s">
        <v>231</v>
      </c>
      <c r="BM163" s="236" t="s">
        <v>481</v>
      </c>
    </row>
    <row r="164" s="2" customFormat="1" ht="16.5" customHeight="1">
      <c r="A164" s="37"/>
      <c r="B164" s="38"/>
      <c r="C164" s="225" t="s">
        <v>339</v>
      </c>
      <c r="D164" s="225" t="s">
        <v>155</v>
      </c>
      <c r="E164" s="226" t="s">
        <v>1366</v>
      </c>
      <c r="F164" s="227" t="s">
        <v>1367</v>
      </c>
      <c r="G164" s="228" t="s">
        <v>1301</v>
      </c>
      <c r="H164" s="229">
        <v>1</v>
      </c>
      <c r="I164" s="230"/>
      <c r="J164" s="231">
        <f>ROUND(I164*H164,0)</f>
        <v>0</v>
      </c>
      <c r="K164" s="227" t="s">
        <v>1</v>
      </c>
      <c r="L164" s="43"/>
      <c r="M164" s="232" t="s">
        <v>1</v>
      </c>
      <c r="N164" s="233" t="s">
        <v>44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231</v>
      </c>
      <c r="AT164" s="236" t="s">
        <v>155</v>
      </c>
      <c r="AU164" s="236" t="s">
        <v>8</v>
      </c>
      <c r="AY164" s="16" t="s">
        <v>153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88</v>
      </c>
      <c r="BK164" s="237">
        <f>ROUND(I164*H164,0)</f>
        <v>0</v>
      </c>
      <c r="BL164" s="16" t="s">
        <v>231</v>
      </c>
      <c r="BM164" s="236" t="s">
        <v>210</v>
      </c>
    </row>
    <row r="165" s="2" customFormat="1" ht="16.5" customHeight="1">
      <c r="A165" s="37"/>
      <c r="B165" s="38"/>
      <c r="C165" s="225" t="s">
        <v>344</v>
      </c>
      <c r="D165" s="225" t="s">
        <v>155</v>
      </c>
      <c r="E165" s="226" t="s">
        <v>1369</v>
      </c>
      <c r="F165" s="227" t="s">
        <v>1370</v>
      </c>
      <c r="G165" s="228" t="s">
        <v>1301</v>
      </c>
      <c r="H165" s="229">
        <v>1</v>
      </c>
      <c r="I165" s="230"/>
      <c r="J165" s="231">
        <f>ROUND(I165*H165,0)</f>
        <v>0</v>
      </c>
      <c r="K165" s="227" t="s">
        <v>1</v>
      </c>
      <c r="L165" s="43"/>
      <c r="M165" s="232" t="s">
        <v>1</v>
      </c>
      <c r="N165" s="233" t="s">
        <v>44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231</v>
      </c>
      <c r="AT165" s="236" t="s">
        <v>155</v>
      </c>
      <c r="AU165" s="236" t="s">
        <v>8</v>
      </c>
      <c r="AY165" s="16" t="s">
        <v>153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88</v>
      </c>
      <c r="BK165" s="237">
        <f>ROUND(I165*H165,0)</f>
        <v>0</v>
      </c>
      <c r="BL165" s="16" t="s">
        <v>231</v>
      </c>
      <c r="BM165" s="236" t="s">
        <v>500</v>
      </c>
    </row>
    <row r="166" s="2" customFormat="1" ht="16.5" customHeight="1">
      <c r="A166" s="37"/>
      <c r="B166" s="38"/>
      <c r="C166" s="225" t="s">
        <v>349</v>
      </c>
      <c r="D166" s="225" t="s">
        <v>155</v>
      </c>
      <c r="E166" s="226" t="s">
        <v>1372</v>
      </c>
      <c r="F166" s="227" t="s">
        <v>1373</v>
      </c>
      <c r="G166" s="228" t="s">
        <v>1121</v>
      </c>
      <c r="H166" s="229">
        <v>8</v>
      </c>
      <c r="I166" s="230"/>
      <c r="J166" s="231">
        <f>ROUND(I166*H166,0)</f>
        <v>0</v>
      </c>
      <c r="K166" s="227" t="s">
        <v>1</v>
      </c>
      <c r="L166" s="43"/>
      <c r="M166" s="232" t="s">
        <v>1</v>
      </c>
      <c r="N166" s="233" t="s">
        <v>44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231</v>
      </c>
      <c r="AT166" s="236" t="s">
        <v>155</v>
      </c>
      <c r="AU166" s="236" t="s">
        <v>8</v>
      </c>
      <c r="AY166" s="16" t="s">
        <v>153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88</v>
      </c>
      <c r="BK166" s="237">
        <f>ROUND(I166*H166,0)</f>
        <v>0</v>
      </c>
      <c r="BL166" s="16" t="s">
        <v>231</v>
      </c>
      <c r="BM166" s="236" t="s">
        <v>510</v>
      </c>
    </row>
    <row r="167" s="2" customFormat="1" ht="24.15" customHeight="1">
      <c r="A167" s="37"/>
      <c r="B167" s="38"/>
      <c r="C167" s="225" t="s">
        <v>355</v>
      </c>
      <c r="D167" s="225" t="s">
        <v>155</v>
      </c>
      <c r="E167" s="226" t="s">
        <v>1375</v>
      </c>
      <c r="F167" s="227" t="s">
        <v>1376</v>
      </c>
      <c r="G167" s="228" t="s">
        <v>1301</v>
      </c>
      <c r="H167" s="229">
        <v>1</v>
      </c>
      <c r="I167" s="230"/>
      <c r="J167" s="231">
        <f>ROUND(I167*H167,0)</f>
        <v>0</v>
      </c>
      <c r="K167" s="227" t="s">
        <v>1</v>
      </c>
      <c r="L167" s="43"/>
      <c r="M167" s="232" t="s">
        <v>1</v>
      </c>
      <c r="N167" s="233" t="s">
        <v>44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231</v>
      </c>
      <c r="AT167" s="236" t="s">
        <v>155</v>
      </c>
      <c r="AU167" s="236" t="s">
        <v>8</v>
      </c>
      <c r="AY167" s="16" t="s">
        <v>153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88</v>
      </c>
      <c r="BK167" s="237">
        <f>ROUND(I167*H167,0)</f>
        <v>0</v>
      </c>
      <c r="BL167" s="16" t="s">
        <v>231</v>
      </c>
      <c r="BM167" s="236" t="s">
        <v>523</v>
      </c>
    </row>
    <row r="168" s="12" customFormat="1" ht="25.92" customHeight="1">
      <c r="A168" s="12"/>
      <c r="B168" s="209"/>
      <c r="C168" s="210"/>
      <c r="D168" s="211" t="s">
        <v>77</v>
      </c>
      <c r="E168" s="212" t="s">
        <v>1381</v>
      </c>
      <c r="F168" s="212" t="s">
        <v>1382</v>
      </c>
      <c r="G168" s="210"/>
      <c r="H168" s="210"/>
      <c r="I168" s="213"/>
      <c r="J168" s="214">
        <f>BK168</f>
        <v>0</v>
      </c>
      <c r="K168" s="210"/>
      <c r="L168" s="215"/>
      <c r="M168" s="216"/>
      <c r="N168" s="217"/>
      <c r="O168" s="217"/>
      <c r="P168" s="218">
        <f>SUM(P169:P180)</f>
        <v>0</v>
      </c>
      <c r="Q168" s="217"/>
      <c r="R168" s="218">
        <f>SUM(R169:R180)</f>
        <v>0</v>
      </c>
      <c r="S168" s="217"/>
      <c r="T168" s="219">
        <f>SUM(T169:T180)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0" t="s">
        <v>88</v>
      </c>
      <c r="AT168" s="221" t="s">
        <v>77</v>
      </c>
      <c r="AU168" s="221" t="s">
        <v>78</v>
      </c>
      <c r="AY168" s="220" t="s">
        <v>153</v>
      </c>
      <c r="BK168" s="222">
        <f>SUM(BK169:BK180)</f>
        <v>0</v>
      </c>
    </row>
    <row r="169" s="2" customFormat="1" ht="16.5" customHeight="1">
      <c r="A169" s="37"/>
      <c r="B169" s="38"/>
      <c r="C169" s="250" t="s">
        <v>360</v>
      </c>
      <c r="D169" s="250" t="s">
        <v>232</v>
      </c>
      <c r="E169" s="251" t="s">
        <v>1383</v>
      </c>
      <c r="F169" s="252" t="s">
        <v>1384</v>
      </c>
      <c r="G169" s="253" t="s">
        <v>1301</v>
      </c>
      <c r="H169" s="254">
        <v>1</v>
      </c>
      <c r="I169" s="255"/>
      <c r="J169" s="256">
        <f>ROUND(I169*H169,0)</f>
        <v>0</v>
      </c>
      <c r="K169" s="252" t="s">
        <v>1</v>
      </c>
      <c r="L169" s="257"/>
      <c r="M169" s="258" t="s">
        <v>1</v>
      </c>
      <c r="N169" s="259" t="s">
        <v>44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319</v>
      </c>
      <c r="AT169" s="236" t="s">
        <v>232</v>
      </c>
      <c r="AU169" s="236" t="s">
        <v>8</v>
      </c>
      <c r="AY169" s="16" t="s">
        <v>153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88</v>
      </c>
      <c r="BK169" s="237">
        <f>ROUND(I169*H169,0)</f>
        <v>0</v>
      </c>
      <c r="BL169" s="16" t="s">
        <v>231</v>
      </c>
      <c r="BM169" s="236" t="s">
        <v>2229</v>
      </c>
    </row>
    <row r="170" s="2" customFormat="1" ht="16.5" customHeight="1">
      <c r="A170" s="37"/>
      <c r="B170" s="38"/>
      <c r="C170" s="225" t="s">
        <v>365</v>
      </c>
      <c r="D170" s="225" t="s">
        <v>155</v>
      </c>
      <c r="E170" s="226" t="s">
        <v>1386</v>
      </c>
      <c r="F170" s="227" t="s">
        <v>1387</v>
      </c>
      <c r="G170" s="228" t="s">
        <v>1121</v>
      </c>
      <c r="H170" s="229">
        <v>3</v>
      </c>
      <c r="I170" s="230"/>
      <c r="J170" s="231">
        <f>ROUND(I170*H170,0)</f>
        <v>0</v>
      </c>
      <c r="K170" s="227" t="s">
        <v>1</v>
      </c>
      <c r="L170" s="43"/>
      <c r="M170" s="232" t="s">
        <v>1</v>
      </c>
      <c r="N170" s="233" t="s">
        <v>44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231</v>
      </c>
      <c r="AT170" s="236" t="s">
        <v>155</v>
      </c>
      <c r="AU170" s="236" t="s">
        <v>8</v>
      </c>
      <c r="AY170" s="16" t="s">
        <v>153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88</v>
      </c>
      <c r="BK170" s="237">
        <f>ROUND(I170*H170,0)</f>
        <v>0</v>
      </c>
      <c r="BL170" s="16" t="s">
        <v>231</v>
      </c>
      <c r="BM170" s="236" t="s">
        <v>547</v>
      </c>
    </row>
    <row r="171" s="2" customFormat="1" ht="16.5" customHeight="1">
      <c r="A171" s="37"/>
      <c r="B171" s="38"/>
      <c r="C171" s="225" t="s">
        <v>370</v>
      </c>
      <c r="D171" s="225" t="s">
        <v>155</v>
      </c>
      <c r="E171" s="226" t="s">
        <v>1389</v>
      </c>
      <c r="F171" s="227" t="s">
        <v>1390</v>
      </c>
      <c r="G171" s="228" t="s">
        <v>1121</v>
      </c>
      <c r="H171" s="229">
        <v>5</v>
      </c>
      <c r="I171" s="230"/>
      <c r="J171" s="231">
        <f>ROUND(I171*H171,0)</f>
        <v>0</v>
      </c>
      <c r="K171" s="227" t="s">
        <v>1</v>
      </c>
      <c r="L171" s="43"/>
      <c r="M171" s="232" t="s">
        <v>1</v>
      </c>
      <c r="N171" s="233" t="s">
        <v>44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231</v>
      </c>
      <c r="AT171" s="236" t="s">
        <v>155</v>
      </c>
      <c r="AU171" s="236" t="s">
        <v>8</v>
      </c>
      <c r="AY171" s="16" t="s">
        <v>153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88</v>
      </c>
      <c r="BK171" s="237">
        <f>ROUND(I171*H171,0)</f>
        <v>0</v>
      </c>
      <c r="BL171" s="16" t="s">
        <v>231</v>
      </c>
      <c r="BM171" s="236" t="s">
        <v>557</v>
      </c>
    </row>
    <row r="172" s="2" customFormat="1" ht="16.5" customHeight="1">
      <c r="A172" s="37"/>
      <c r="B172" s="38"/>
      <c r="C172" s="225" t="s">
        <v>375</v>
      </c>
      <c r="D172" s="225" t="s">
        <v>155</v>
      </c>
      <c r="E172" s="226" t="s">
        <v>1392</v>
      </c>
      <c r="F172" s="227" t="s">
        <v>1393</v>
      </c>
      <c r="G172" s="228" t="s">
        <v>1301</v>
      </c>
      <c r="H172" s="229">
        <v>1</v>
      </c>
      <c r="I172" s="230"/>
      <c r="J172" s="231">
        <f>ROUND(I172*H172,0)</f>
        <v>0</v>
      </c>
      <c r="K172" s="227" t="s">
        <v>1</v>
      </c>
      <c r="L172" s="43"/>
      <c r="M172" s="232" t="s">
        <v>1</v>
      </c>
      <c r="N172" s="233" t="s">
        <v>44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231</v>
      </c>
      <c r="AT172" s="236" t="s">
        <v>155</v>
      </c>
      <c r="AU172" s="236" t="s">
        <v>8</v>
      </c>
      <c r="AY172" s="16" t="s">
        <v>153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88</v>
      </c>
      <c r="BK172" s="237">
        <f>ROUND(I172*H172,0)</f>
        <v>0</v>
      </c>
      <c r="BL172" s="16" t="s">
        <v>231</v>
      </c>
      <c r="BM172" s="236" t="s">
        <v>566</v>
      </c>
    </row>
    <row r="173" s="2" customFormat="1" ht="16.5" customHeight="1">
      <c r="A173" s="37"/>
      <c r="B173" s="38"/>
      <c r="C173" s="225" t="s">
        <v>380</v>
      </c>
      <c r="D173" s="225" t="s">
        <v>155</v>
      </c>
      <c r="E173" s="226" t="s">
        <v>1395</v>
      </c>
      <c r="F173" s="227" t="s">
        <v>1396</v>
      </c>
      <c r="G173" s="228" t="s">
        <v>1301</v>
      </c>
      <c r="H173" s="229">
        <v>1</v>
      </c>
      <c r="I173" s="230"/>
      <c r="J173" s="231">
        <f>ROUND(I173*H173,0)</f>
        <v>0</v>
      </c>
      <c r="K173" s="227" t="s">
        <v>1</v>
      </c>
      <c r="L173" s="43"/>
      <c r="M173" s="232" t="s">
        <v>1</v>
      </c>
      <c r="N173" s="233" t="s">
        <v>44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231</v>
      </c>
      <c r="AT173" s="236" t="s">
        <v>155</v>
      </c>
      <c r="AU173" s="236" t="s">
        <v>8</v>
      </c>
      <c r="AY173" s="16" t="s">
        <v>153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88</v>
      </c>
      <c r="BK173" s="237">
        <f>ROUND(I173*H173,0)</f>
        <v>0</v>
      </c>
      <c r="BL173" s="16" t="s">
        <v>231</v>
      </c>
      <c r="BM173" s="236" t="s">
        <v>575</v>
      </c>
    </row>
    <row r="174" s="2" customFormat="1" ht="16.5" customHeight="1">
      <c r="A174" s="37"/>
      <c r="B174" s="38"/>
      <c r="C174" s="225" t="s">
        <v>385</v>
      </c>
      <c r="D174" s="225" t="s">
        <v>155</v>
      </c>
      <c r="E174" s="226" t="s">
        <v>1398</v>
      </c>
      <c r="F174" s="227" t="s">
        <v>1399</v>
      </c>
      <c r="G174" s="228" t="s">
        <v>183</v>
      </c>
      <c r="H174" s="229">
        <v>0.01</v>
      </c>
      <c r="I174" s="230"/>
      <c r="J174" s="231">
        <f>ROUND(I174*H174,0)</f>
        <v>0</v>
      </c>
      <c r="K174" s="227" t="s">
        <v>1</v>
      </c>
      <c r="L174" s="43"/>
      <c r="M174" s="232" t="s">
        <v>1</v>
      </c>
      <c r="N174" s="233" t="s">
        <v>44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231</v>
      </c>
      <c r="AT174" s="236" t="s">
        <v>155</v>
      </c>
      <c r="AU174" s="236" t="s">
        <v>8</v>
      </c>
      <c r="AY174" s="16" t="s">
        <v>153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88</v>
      </c>
      <c r="BK174" s="237">
        <f>ROUND(I174*H174,0)</f>
        <v>0</v>
      </c>
      <c r="BL174" s="16" t="s">
        <v>231</v>
      </c>
      <c r="BM174" s="236" t="s">
        <v>586</v>
      </c>
    </row>
    <row r="175" s="2" customFormat="1" ht="16.5" customHeight="1">
      <c r="A175" s="37"/>
      <c r="B175" s="38"/>
      <c r="C175" s="225" t="s">
        <v>388</v>
      </c>
      <c r="D175" s="225" t="s">
        <v>155</v>
      </c>
      <c r="E175" s="226" t="s">
        <v>1401</v>
      </c>
      <c r="F175" s="227" t="s">
        <v>1402</v>
      </c>
      <c r="G175" s="228" t="s">
        <v>1121</v>
      </c>
      <c r="H175" s="229">
        <v>5</v>
      </c>
      <c r="I175" s="230"/>
      <c r="J175" s="231">
        <f>ROUND(I175*H175,0)</f>
        <v>0</v>
      </c>
      <c r="K175" s="227" t="s">
        <v>1</v>
      </c>
      <c r="L175" s="43"/>
      <c r="M175" s="232" t="s">
        <v>1</v>
      </c>
      <c r="N175" s="233" t="s">
        <v>44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231</v>
      </c>
      <c r="AT175" s="236" t="s">
        <v>155</v>
      </c>
      <c r="AU175" s="236" t="s">
        <v>8</v>
      </c>
      <c r="AY175" s="16" t="s">
        <v>153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88</v>
      </c>
      <c r="BK175" s="237">
        <f>ROUND(I175*H175,0)</f>
        <v>0</v>
      </c>
      <c r="BL175" s="16" t="s">
        <v>231</v>
      </c>
      <c r="BM175" s="236" t="s">
        <v>594</v>
      </c>
    </row>
    <row r="176" s="2" customFormat="1" ht="16.5" customHeight="1">
      <c r="A176" s="37"/>
      <c r="B176" s="38"/>
      <c r="C176" s="225" t="s">
        <v>393</v>
      </c>
      <c r="D176" s="225" t="s">
        <v>155</v>
      </c>
      <c r="E176" s="226" t="s">
        <v>1404</v>
      </c>
      <c r="F176" s="227" t="s">
        <v>1405</v>
      </c>
      <c r="G176" s="228" t="s">
        <v>1121</v>
      </c>
      <c r="H176" s="229">
        <v>7</v>
      </c>
      <c r="I176" s="230"/>
      <c r="J176" s="231">
        <f>ROUND(I176*H176,0)</f>
        <v>0</v>
      </c>
      <c r="K176" s="227" t="s">
        <v>1</v>
      </c>
      <c r="L176" s="43"/>
      <c r="M176" s="232" t="s">
        <v>1</v>
      </c>
      <c r="N176" s="233" t="s">
        <v>44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231</v>
      </c>
      <c r="AT176" s="236" t="s">
        <v>155</v>
      </c>
      <c r="AU176" s="236" t="s">
        <v>8</v>
      </c>
      <c r="AY176" s="16" t="s">
        <v>153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88</v>
      </c>
      <c r="BK176" s="237">
        <f>ROUND(I176*H176,0)</f>
        <v>0</v>
      </c>
      <c r="BL176" s="16" t="s">
        <v>231</v>
      </c>
      <c r="BM176" s="236" t="s">
        <v>605</v>
      </c>
    </row>
    <row r="177" s="2" customFormat="1" ht="16.5" customHeight="1">
      <c r="A177" s="37"/>
      <c r="B177" s="38"/>
      <c r="C177" s="225" t="s">
        <v>396</v>
      </c>
      <c r="D177" s="225" t="s">
        <v>155</v>
      </c>
      <c r="E177" s="226" t="s">
        <v>1407</v>
      </c>
      <c r="F177" s="227" t="s">
        <v>1408</v>
      </c>
      <c r="G177" s="228" t="s">
        <v>352</v>
      </c>
      <c r="H177" s="229">
        <v>24</v>
      </c>
      <c r="I177" s="230"/>
      <c r="J177" s="231">
        <f>ROUND(I177*H177,0)</f>
        <v>0</v>
      </c>
      <c r="K177" s="227" t="s">
        <v>1</v>
      </c>
      <c r="L177" s="43"/>
      <c r="M177" s="232" t="s">
        <v>1</v>
      </c>
      <c r="N177" s="233" t="s">
        <v>44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231</v>
      </c>
      <c r="AT177" s="236" t="s">
        <v>155</v>
      </c>
      <c r="AU177" s="236" t="s">
        <v>8</v>
      </c>
      <c r="AY177" s="16" t="s">
        <v>153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88</v>
      </c>
      <c r="BK177" s="237">
        <f>ROUND(I177*H177,0)</f>
        <v>0</v>
      </c>
      <c r="BL177" s="16" t="s">
        <v>231</v>
      </c>
      <c r="BM177" s="236" t="s">
        <v>615</v>
      </c>
    </row>
    <row r="178" s="2" customFormat="1" ht="16.5" customHeight="1">
      <c r="A178" s="37"/>
      <c r="B178" s="38"/>
      <c r="C178" s="225" t="s">
        <v>403</v>
      </c>
      <c r="D178" s="225" t="s">
        <v>155</v>
      </c>
      <c r="E178" s="226" t="s">
        <v>1410</v>
      </c>
      <c r="F178" s="227" t="s">
        <v>1411</v>
      </c>
      <c r="G178" s="228" t="s">
        <v>707</v>
      </c>
      <c r="H178" s="229">
        <v>2</v>
      </c>
      <c r="I178" s="230"/>
      <c r="J178" s="231">
        <f>ROUND(I178*H178,0)</f>
        <v>0</v>
      </c>
      <c r="K178" s="227" t="s">
        <v>1</v>
      </c>
      <c r="L178" s="43"/>
      <c r="M178" s="232" t="s">
        <v>1</v>
      </c>
      <c r="N178" s="233" t="s">
        <v>44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231</v>
      </c>
      <c r="AT178" s="236" t="s">
        <v>155</v>
      </c>
      <c r="AU178" s="236" t="s">
        <v>8</v>
      </c>
      <c r="AY178" s="16" t="s">
        <v>153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88</v>
      </c>
      <c r="BK178" s="237">
        <f>ROUND(I178*H178,0)</f>
        <v>0</v>
      </c>
      <c r="BL178" s="16" t="s">
        <v>231</v>
      </c>
      <c r="BM178" s="236" t="s">
        <v>624</v>
      </c>
    </row>
    <row r="179" s="2" customFormat="1" ht="16.5" customHeight="1">
      <c r="A179" s="37"/>
      <c r="B179" s="38"/>
      <c r="C179" s="225" t="s">
        <v>408</v>
      </c>
      <c r="D179" s="225" t="s">
        <v>155</v>
      </c>
      <c r="E179" s="226" t="s">
        <v>1413</v>
      </c>
      <c r="F179" s="227" t="s">
        <v>1414</v>
      </c>
      <c r="G179" s="228" t="s">
        <v>1301</v>
      </c>
      <c r="H179" s="229">
        <v>1</v>
      </c>
      <c r="I179" s="230"/>
      <c r="J179" s="231">
        <f>ROUND(I179*H179,0)</f>
        <v>0</v>
      </c>
      <c r="K179" s="227" t="s">
        <v>1</v>
      </c>
      <c r="L179" s="43"/>
      <c r="M179" s="232" t="s">
        <v>1</v>
      </c>
      <c r="N179" s="233" t="s">
        <v>44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231</v>
      </c>
      <c r="AT179" s="236" t="s">
        <v>155</v>
      </c>
      <c r="AU179" s="236" t="s">
        <v>8</v>
      </c>
      <c r="AY179" s="16" t="s">
        <v>153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88</v>
      </c>
      <c r="BK179" s="237">
        <f>ROUND(I179*H179,0)</f>
        <v>0</v>
      </c>
      <c r="BL179" s="16" t="s">
        <v>231</v>
      </c>
      <c r="BM179" s="236" t="s">
        <v>633</v>
      </c>
    </row>
    <row r="180" s="2" customFormat="1" ht="16.5" customHeight="1">
      <c r="A180" s="37"/>
      <c r="B180" s="38"/>
      <c r="C180" s="225" t="s">
        <v>413</v>
      </c>
      <c r="D180" s="225" t="s">
        <v>155</v>
      </c>
      <c r="E180" s="226" t="s">
        <v>1416</v>
      </c>
      <c r="F180" s="227" t="s">
        <v>1417</v>
      </c>
      <c r="G180" s="228" t="s">
        <v>707</v>
      </c>
      <c r="H180" s="229">
        <v>8</v>
      </c>
      <c r="I180" s="230"/>
      <c r="J180" s="231">
        <f>ROUND(I180*H180,0)</f>
        <v>0</v>
      </c>
      <c r="K180" s="227" t="s">
        <v>1</v>
      </c>
      <c r="L180" s="43"/>
      <c r="M180" s="270" t="s">
        <v>1</v>
      </c>
      <c r="N180" s="271" t="s">
        <v>44</v>
      </c>
      <c r="O180" s="272"/>
      <c r="P180" s="273">
        <f>O180*H180</f>
        <v>0</v>
      </c>
      <c r="Q180" s="273">
        <v>0</v>
      </c>
      <c r="R180" s="273">
        <f>Q180*H180</f>
        <v>0</v>
      </c>
      <c r="S180" s="273">
        <v>0</v>
      </c>
      <c r="T180" s="27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231</v>
      </c>
      <c r="AT180" s="236" t="s">
        <v>155</v>
      </c>
      <c r="AU180" s="236" t="s">
        <v>8</v>
      </c>
      <c r="AY180" s="16" t="s">
        <v>153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88</v>
      </c>
      <c r="BK180" s="237">
        <f>ROUND(I180*H180,0)</f>
        <v>0</v>
      </c>
      <c r="BL180" s="16" t="s">
        <v>231</v>
      </c>
      <c r="BM180" s="236" t="s">
        <v>641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1cPepLkckbZDgWBV78sZGd1o0rr7Vp3U+/5tH5utdpQiFqjvEAeBN81Rw5/mlqRTf3KEf/0G/GXX1AdpUsNIgA==" hashValue="fZQi+q/S1Va0bV+3RSuHnMPbQ5UOksUzjWcXmQwVWSiaNhvpkcZHV9TUodPaob1TJBzSdGwi5prWyb9hxB+AXQ==" algorithmName="SHA-512" password="F695"/>
  <autoFilter ref="C124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</v>
      </c>
    </row>
    <row r="4" s="1" customFormat="1" ht="24.96" customHeight="1">
      <c r="B4" s="19"/>
      <c r="D4" s="147" t="s">
        <v>108</v>
      </c>
      <c r="L4" s="19"/>
      <c r="M4" s="14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17</v>
      </c>
      <c r="L6" s="19"/>
    </row>
    <row r="7" s="1" customFormat="1" ht="16.5" customHeight="1">
      <c r="B7" s="19"/>
      <c r="E7" s="150" t="str">
        <f>'Rekapitulace stavby'!K6</f>
        <v>Zateplení panelových domů Sušice II - 2.etapa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109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2230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19</v>
      </c>
      <c r="E11" s="37"/>
      <c r="F11" s="140" t="s">
        <v>1</v>
      </c>
      <c r="G11" s="37"/>
      <c r="H11" s="37"/>
      <c r="I11" s="149" t="s">
        <v>20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21</v>
      </c>
      <c r="E12" s="37"/>
      <c r="F12" s="140" t="s">
        <v>22</v>
      </c>
      <c r="G12" s="37"/>
      <c r="H12" s="37"/>
      <c r="I12" s="149" t="s">
        <v>23</v>
      </c>
      <c r="J12" s="152" t="str">
        <f>'Rekapitulace stavby'!AN8</f>
        <v>22. 12. 2022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25</v>
      </c>
      <c r="E14" s="37"/>
      <c r="F14" s="37"/>
      <c r="G14" s="37"/>
      <c r="H14" s="37"/>
      <c r="I14" s="149" t="s">
        <v>26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27</v>
      </c>
      <c r="F15" s="37"/>
      <c r="G15" s="37"/>
      <c r="H15" s="37"/>
      <c r="I15" s="149" t="s">
        <v>28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29</v>
      </c>
      <c r="E17" s="37"/>
      <c r="F17" s="37"/>
      <c r="G17" s="37"/>
      <c r="H17" s="37"/>
      <c r="I17" s="14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31</v>
      </c>
      <c r="E20" s="37"/>
      <c r="F20" s="37"/>
      <c r="G20" s="37"/>
      <c r="H20" s="37"/>
      <c r="I20" s="149" t="s">
        <v>26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32</v>
      </c>
      <c r="F21" s="37"/>
      <c r="G21" s="37"/>
      <c r="H21" s="37"/>
      <c r="I21" s="149" t="s">
        <v>28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34</v>
      </c>
      <c r="E23" s="37"/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35</v>
      </c>
      <c r="F24" s="37"/>
      <c r="G24" s="37"/>
      <c r="H24" s="37"/>
      <c r="I24" s="149" t="s">
        <v>28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07.25" customHeight="1">
      <c r="A27" s="153"/>
      <c r="B27" s="154"/>
      <c r="C27" s="153"/>
      <c r="D27" s="153"/>
      <c r="E27" s="155" t="s">
        <v>111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38</v>
      </c>
      <c r="E30" s="37"/>
      <c r="F30" s="37"/>
      <c r="G30" s="37"/>
      <c r="H30" s="37"/>
      <c r="I30" s="37"/>
      <c r="J30" s="159">
        <f>ROUND(J121,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40</v>
      </c>
      <c r="G32" s="37"/>
      <c r="H32" s="37"/>
      <c r="I32" s="160" t="s">
        <v>39</v>
      </c>
      <c r="J32" s="160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42</v>
      </c>
      <c r="E33" s="149" t="s">
        <v>43</v>
      </c>
      <c r="F33" s="162">
        <f>ROUND((SUM(BE121:BE130)),  0)</f>
        <v>0</v>
      </c>
      <c r="G33" s="37"/>
      <c r="H33" s="37"/>
      <c r="I33" s="163">
        <v>0.20999999999999999</v>
      </c>
      <c r="J33" s="162">
        <f>ROUND(((SUM(BE121:BE130))*I33),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44</v>
      </c>
      <c r="F34" s="162">
        <f>ROUND((SUM(BF121:BF130)),  0)</f>
        <v>0</v>
      </c>
      <c r="G34" s="37"/>
      <c r="H34" s="37"/>
      <c r="I34" s="163">
        <v>0.14999999999999999</v>
      </c>
      <c r="J34" s="162">
        <f>ROUND(((SUM(BF121:BF130))*I34),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45</v>
      </c>
      <c r="F35" s="162">
        <f>ROUND((SUM(BG121:BG130)),  0)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46</v>
      </c>
      <c r="F36" s="162">
        <f>ROUND((SUM(BH121:BH130)),  0)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47</v>
      </c>
      <c r="F37" s="162">
        <f>ROUND((SUM(BI121:BI130)),  0)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51</v>
      </c>
      <c r="E50" s="172"/>
      <c r="F50" s="172"/>
      <c r="G50" s="171" t="s">
        <v>52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4"/>
      <c r="J61" s="176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55</v>
      </c>
      <c r="E65" s="177"/>
      <c r="F65" s="177"/>
      <c r="G65" s="171" t="s">
        <v>56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4"/>
      <c r="J76" s="176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Zateplení panelových domů Sušice II - 2.etapa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04 - Vedlejší a ostatní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Sušice</v>
      </c>
      <c r="G89" s="39"/>
      <c r="H89" s="39"/>
      <c r="I89" s="31" t="s">
        <v>23</v>
      </c>
      <c r="J89" s="78" t="str">
        <f>IF(J12="","",J12)</f>
        <v>22. 12. 2022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Město Sušice</v>
      </c>
      <c r="G91" s="39"/>
      <c r="H91" s="39"/>
      <c r="I91" s="31" t="s">
        <v>31</v>
      </c>
      <c r="J91" s="35" t="str">
        <f>E21</f>
        <v>Ing. Jan Prášek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Pavel Hrba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113</v>
      </c>
      <c r="D94" s="184"/>
      <c r="E94" s="184"/>
      <c r="F94" s="184"/>
      <c r="G94" s="184"/>
      <c r="H94" s="184"/>
      <c r="I94" s="184"/>
      <c r="J94" s="185" t="s">
        <v>114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115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116</v>
      </c>
    </row>
    <row r="97" s="9" customFormat="1" ht="24.96" customHeight="1">
      <c r="A97" s="9"/>
      <c r="B97" s="187"/>
      <c r="C97" s="188"/>
      <c r="D97" s="189" t="s">
        <v>2231</v>
      </c>
      <c r="E97" s="190"/>
      <c r="F97" s="190"/>
      <c r="G97" s="190"/>
      <c r="H97" s="190"/>
      <c r="I97" s="190"/>
      <c r="J97" s="191">
        <f>J122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2232</v>
      </c>
      <c r="E98" s="195"/>
      <c r="F98" s="195"/>
      <c r="G98" s="195"/>
      <c r="H98" s="195"/>
      <c r="I98" s="195"/>
      <c r="J98" s="196">
        <f>J123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2233</v>
      </c>
      <c r="E99" s="195"/>
      <c r="F99" s="195"/>
      <c r="G99" s="195"/>
      <c r="H99" s="195"/>
      <c r="I99" s="195"/>
      <c r="J99" s="196">
        <f>J125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2234</v>
      </c>
      <c r="E100" s="195"/>
      <c r="F100" s="195"/>
      <c r="G100" s="195"/>
      <c r="H100" s="195"/>
      <c r="I100" s="195"/>
      <c r="J100" s="196">
        <f>J127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2235</v>
      </c>
      <c r="E101" s="195"/>
      <c r="F101" s="195"/>
      <c r="G101" s="195"/>
      <c r="H101" s="195"/>
      <c r="I101" s="195"/>
      <c r="J101" s="196">
        <f>J129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17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Zateplení panelových domů Sušice II - 2.etapa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04 - Vedlejší a ostatní rozpočtové náklady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21</v>
      </c>
      <c r="D115" s="39"/>
      <c r="E115" s="39"/>
      <c r="F115" s="26" t="str">
        <f>F12</f>
        <v>Sušice</v>
      </c>
      <c r="G115" s="39"/>
      <c r="H115" s="39"/>
      <c r="I115" s="31" t="s">
        <v>23</v>
      </c>
      <c r="J115" s="78" t="str">
        <f>IF(J12="","",J12)</f>
        <v>22. 12. 2022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25</v>
      </c>
      <c r="D117" s="39"/>
      <c r="E117" s="39"/>
      <c r="F117" s="26" t="str">
        <f>E15</f>
        <v>Město Sušice</v>
      </c>
      <c r="G117" s="39"/>
      <c r="H117" s="39"/>
      <c r="I117" s="31" t="s">
        <v>31</v>
      </c>
      <c r="J117" s="35" t="str">
        <f>E21</f>
        <v>Ing. Jan Prášek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29</v>
      </c>
      <c r="D118" s="39"/>
      <c r="E118" s="39"/>
      <c r="F118" s="26" t="str">
        <f>IF(E18="","",E18)</f>
        <v>Vyplň údaj</v>
      </c>
      <c r="G118" s="39"/>
      <c r="H118" s="39"/>
      <c r="I118" s="31" t="s">
        <v>34</v>
      </c>
      <c r="J118" s="35" t="str">
        <f>E24</f>
        <v>Pavel Hrba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8"/>
      <c r="B120" s="199"/>
      <c r="C120" s="200" t="s">
        <v>139</v>
      </c>
      <c r="D120" s="201" t="s">
        <v>63</v>
      </c>
      <c r="E120" s="201" t="s">
        <v>59</v>
      </c>
      <c r="F120" s="201" t="s">
        <v>60</v>
      </c>
      <c r="G120" s="201" t="s">
        <v>140</v>
      </c>
      <c r="H120" s="201" t="s">
        <v>141</v>
      </c>
      <c r="I120" s="201" t="s">
        <v>142</v>
      </c>
      <c r="J120" s="201" t="s">
        <v>114</v>
      </c>
      <c r="K120" s="202" t="s">
        <v>143</v>
      </c>
      <c r="L120" s="203"/>
      <c r="M120" s="99" t="s">
        <v>1</v>
      </c>
      <c r="N120" s="100" t="s">
        <v>42</v>
      </c>
      <c r="O120" s="100" t="s">
        <v>144</v>
      </c>
      <c r="P120" s="100" t="s">
        <v>145</v>
      </c>
      <c r="Q120" s="100" t="s">
        <v>146</v>
      </c>
      <c r="R120" s="100" t="s">
        <v>147</v>
      </c>
      <c r="S120" s="100" t="s">
        <v>148</v>
      </c>
      <c r="T120" s="101" t="s">
        <v>149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7"/>
      <c r="B121" s="38"/>
      <c r="C121" s="106" t="s">
        <v>150</v>
      </c>
      <c r="D121" s="39"/>
      <c r="E121" s="39"/>
      <c r="F121" s="39"/>
      <c r="G121" s="39"/>
      <c r="H121" s="39"/>
      <c r="I121" s="39"/>
      <c r="J121" s="204">
        <f>BK121</f>
        <v>0</v>
      </c>
      <c r="K121" s="39"/>
      <c r="L121" s="43"/>
      <c r="M121" s="102"/>
      <c r="N121" s="205"/>
      <c r="O121" s="103"/>
      <c r="P121" s="206">
        <f>P122</f>
        <v>0</v>
      </c>
      <c r="Q121" s="103"/>
      <c r="R121" s="206">
        <f>R122</f>
        <v>0</v>
      </c>
      <c r="S121" s="103"/>
      <c r="T121" s="207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77</v>
      </c>
      <c r="AU121" s="16" t="s">
        <v>116</v>
      </c>
      <c r="BK121" s="208">
        <f>BK122</f>
        <v>0</v>
      </c>
    </row>
    <row r="122" s="12" customFormat="1" ht="25.92" customHeight="1">
      <c r="A122" s="12"/>
      <c r="B122" s="209"/>
      <c r="C122" s="210"/>
      <c r="D122" s="211" t="s">
        <v>77</v>
      </c>
      <c r="E122" s="212" t="s">
        <v>2236</v>
      </c>
      <c r="F122" s="212" t="s">
        <v>2237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P123+P125+P127+P129</f>
        <v>0</v>
      </c>
      <c r="Q122" s="217"/>
      <c r="R122" s="218">
        <f>R123+R125+R127+R129</f>
        <v>0</v>
      </c>
      <c r="S122" s="217"/>
      <c r="T122" s="219">
        <f>T123+T125+T127+T129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176</v>
      </c>
      <c r="AT122" s="221" t="s">
        <v>77</v>
      </c>
      <c r="AU122" s="221" t="s">
        <v>78</v>
      </c>
      <c r="AY122" s="220" t="s">
        <v>153</v>
      </c>
      <c r="BK122" s="222">
        <f>BK123+BK125+BK127+BK129</f>
        <v>0</v>
      </c>
    </row>
    <row r="123" s="12" customFormat="1" ht="22.8" customHeight="1">
      <c r="A123" s="12"/>
      <c r="B123" s="209"/>
      <c r="C123" s="210"/>
      <c r="D123" s="211" t="s">
        <v>77</v>
      </c>
      <c r="E123" s="223" t="s">
        <v>2238</v>
      </c>
      <c r="F123" s="223" t="s">
        <v>2239</v>
      </c>
      <c r="G123" s="210"/>
      <c r="H123" s="210"/>
      <c r="I123" s="213"/>
      <c r="J123" s="224">
        <f>BK123</f>
        <v>0</v>
      </c>
      <c r="K123" s="210"/>
      <c r="L123" s="215"/>
      <c r="M123" s="216"/>
      <c r="N123" s="217"/>
      <c r="O123" s="217"/>
      <c r="P123" s="218">
        <f>P124</f>
        <v>0</v>
      </c>
      <c r="Q123" s="217"/>
      <c r="R123" s="218">
        <f>R124</f>
        <v>0</v>
      </c>
      <c r="S123" s="217"/>
      <c r="T123" s="219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176</v>
      </c>
      <c r="AT123" s="221" t="s">
        <v>77</v>
      </c>
      <c r="AU123" s="221" t="s">
        <v>8</v>
      </c>
      <c r="AY123" s="220" t="s">
        <v>153</v>
      </c>
      <c r="BK123" s="222">
        <f>BK124</f>
        <v>0</v>
      </c>
    </row>
    <row r="124" s="2" customFormat="1" ht="16.5" customHeight="1">
      <c r="A124" s="37"/>
      <c r="B124" s="38"/>
      <c r="C124" s="225" t="s">
        <v>8</v>
      </c>
      <c r="D124" s="225" t="s">
        <v>155</v>
      </c>
      <c r="E124" s="226" t="s">
        <v>2240</v>
      </c>
      <c r="F124" s="227" t="s">
        <v>2241</v>
      </c>
      <c r="G124" s="228" t="s">
        <v>1301</v>
      </c>
      <c r="H124" s="229">
        <v>1</v>
      </c>
      <c r="I124" s="230"/>
      <c r="J124" s="231">
        <f>ROUND(I124*H124,0)</f>
        <v>0</v>
      </c>
      <c r="K124" s="227" t="s">
        <v>1663</v>
      </c>
      <c r="L124" s="43"/>
      <c r="M124" s="232" t="s">
        <v>1</v>
      </c>
      <c r="N124" s="233" t="s">
        <v>44</v>
      </c>
      <c r="O124" s="90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6" t="s">
        <v>2242</v>
      </c>
      <c r="AT124" s="236" t="s">
        <v>155</v>
      </c>
      <c r="AU124" s="236" t="s">
        <v>88</v>
      </c>
      <c r="AY124" s="16" t="s">
        <v>153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6" t="s">
        <v>88</v>
      </c>
      <c r="BK124" s="237">
        <f>ROUND(I124*H124,0)</f>
        <v>0</v>
      </c>
      <c r="BL124" s="16" t="s">
        <v>2242</v>
      </c>
      <c r="BM124" s="236" t="s">
        <v>2243</v>
      </c>
    </row>
    <row r="125" s="12" customFormat="1" ht="22.8" customHeight="1">
      <c r="A125" s="12"/>
      <c r="B125" s="209"/>
      <c r="C125" s="210"/>
      <c r="D125" s="211" t="s">
        <v>77</v>
      </c>
      <c r="E125" s="223" t="s">
        <v>2244</v>
      </c>
      <c r="F125" s="223" t="s">
        <v>2245</v>
      </c>
      <c r="G125" s="210"/>
      <c r="H125" s="210"/>
      <c r="I125" s="213"/>
      <c r="J125" s="224">
        <f>BK125</f>
        <v>0</v>
      </c>
      <c r="K125" s="210"/>
      <c r="L125" s="215"/>
      <c r="M125" s="216"/>
      <c r="N125" s="217"/>
      <c r="O125" s="217"/>
      <c r="P125" s="218">
        <f>P126</f>
        <v>0</v>
      </c>
      <c r="Q125" s="217"/>
      <c r="R125" s="218">
        <f>R126</f>
        <v>0</v>
      </c>
      <c r="S125" s="217"/>
      <c r="T125" s="21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176</v>
      </c>
      <c r="AT125" s="221" t="s">
        <v>77</v>
      </c>
      <c r="AU125" s="221" t="s">
        <v>8</v>
      </c>
      <c r="AY125" s="220" t="s">
        <v>153</v>
      </c>
      <c r="BK125" s="222">
        <f>BK126</f>
        <v>0</v>
      </c>
    </row>
    <row r="126" s="2" customFormat="1" ht="16.5" customHeight="1">
      <c r="A126" s="37"/>
      <c r="B126" s="38"/>
      <c r="C126" s="225" t="s">
        <v>88</v>
      </c>
      <c r="D126" s="225" t="s">
        <v>155</v>
      </c>
      <c r="E126" s="226" t="s">
        <v>2246</v>
      </c>
      <c r="F126" s="227" t="s">
        <v>2245</v>
      </c>
      <c r="G126" s="228" t="s">
        <v>1301</v>
      </c>
      <c r="H126" s="229">
        <v>1</v>
      </c>
      <c r="I126" s="230"/>
      <c r="J126" s="231">
        <f>ROUND(I126*H126,0)</f>
        <v>0</v>
      </c>
      <c r="K126" s="227" t="s">
        <v>1663</v>
      </c>
      <c r="L126" s="43"/>
      <c r="M126" s="232" t="s">
        <v>1</v>
      </c>
      <c r="N126" s="233" t="s">
        <v>44</v>
      </c>
      <c r="O126" s="90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2242</v>
      </c>
      <c r="AT126" s="236" t="s">
        <v>155</v>
      </c>
      <c r="AU126" s="236" t="s">
        <v>88</v>
      </c>
      <c r="AY126" s="16" t="s">
        <v>153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88</v>
      </c>
      <c r="BK126" s="237">
        <f>ROUND(I126*H126,0)</f>
        <v>0</v>
      </c>
      <c r="BL126" s="16" t="s">
        <v>2242</v>
      </c>
      <c r="BM126" s="236" t="s">
        <v>2247</v>
      </c>
    </row>
    <row r="127" s="12" customFormat="1" ht="22.8" customHeight="1">
      <c r="A127" s="12"/>
      <c r="B127" s="209"/>
      <c r="C127" s="210"/>
      <c r="D127" s="211" t="s">
        <v>77</v>
      </c>
      <c r="E127" s="223" t="s">
        <v>2248</v>
      </c>
      <c r="F127" s="223" t="s">
        <v>2249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P128</f>
        <v>0</v>
      </c>
      <c r="Q127" s="217"/>
      <c r="R127" s="218">
        <f>R128</f>
        <v>0</v>
      </c>
      <c r="S127" s="217"/>
      <c r="T127" s="21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176</v>
      </c>
      <c r="AT127" s="221" t="s">
        <v>77</v>
      </c>
      <c r="AU127" s="221" t="s">
        <v>8</v>
      </c>
      <c r="AY127" s="220" t="s">
        <v>153</v>
      </c>
      <c r="BK127" s="222">
        <f>BK128</f>
        <v>0</v>
      </c>
    </row>
    <row r="128" s="2" customFormat="1" ht="21.75" customHeight="1">
      <c r="A128" s="37"/>
      <c r="B128" s="38"/>
      <c r="C128" s="225" t="s">
        <v>167</v>
      </c>
      <c r="D128" s="225" t="s">
        <v>155</v>
      </c>
      <c r="E128" s="226" t="s">
        <v>2250</v>
      </c>
      <c r="F128" s="227" t="s">
        <v>2251</v>
      </c>
      <c r="G128" s="228" t="s">
        <v>1301</v>
      </c>
      <c r="H128" s="229">
        <v>1</v>
      </c>
      <c r="I128" s="230"/>
      <c r="J128" s="231">
        <f>ROUND(I128*H128,0)</f>
        <v>0</v>
      </c>
      <c r="K128" s="227" t="s">
        <v>1663</v>
      </c>
      <c r="L128" s="43"/>
      <c r="M128" s="232" t="s">
        <v>1</v>
      </c>
      <c r="N128" s="233" t="s">
        <v>44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2242</v>
      </c>
      <c r="AT128" s="236" t="s">
        <v>155</v>
      </c>
      <c r="AU128" s="236" t="s">
        <v>88</v>
      </c>
      <c r="AY128" s="16" t="s">
        <v>153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88</v>
      </c>
      <c r="BK128" s="237">
        <f>ROUND(I128*H128,0)</f>
        <v>0</v>
      </c>
      <c r="BL128" s="16" t="s">
        <v>2242</v>
      </c>
      <c r="BM128" s="236" t="s">
        <v>2252</v>
      </c>
    </row>
    <row r="129" s="12" customFormat="1" ht="22.8" customHeight="1">
      <c r="A129" s="12"/>
      <c r="B129" s="209"/>
      <c r="C129" s="210"/>
      <c r="D129" s="211" t="s">
        <v>77</v>
      </c>
      <c r="E129" s="223" t="s">
        <v>2253</v>
      </c>
      <c r="F129" s="223" t="s">
        <v>2254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P130</f>
        <v>0</v>
      </c>
      <c r="Q129" s="217"/>
      <c r="R129" s="218">
        <f>R130</f>
        <v>0</v>
      </c>
      <c r="S129" s="217"/>
      <c r="T129" s="219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176</v>
      </c>
      <c r="AT129" s="221" t="s">
        <v>77</v>
      </c>
      <c r="AU129" s="221" t="s">
        <v>8</v>
      </c>
      <c r="AY129" s="220" t="s">
        <v>153</v>
      </c>
      <c r="BK129" s="222">
        <f>BK130</f>
        <v>0</v>
      </c>
    </row>
    <row r="130" s="2" customFormat="1" ht="37.8" customHeight="1">
      <c r="A130" s="37"/>
      <c r="B130" s="38"/>
      <c r="C130" s="225" t="s">
        <v>160</v>
      </c>
      <c r="D130" s="225" t="s">
        <v>155</v>
      </c>
      <c r="E130" s="226" t="s">
        <v>2255</v>
      </c>
      <c r="F130" s="227" t="s">
        <v>2256</v>
      </c>
      <c r="G130" s="228" t="s">
        <v>1301</v>
      </c>
      <c r="H130" s="229">
        <v>1</v>
      </c>
      <c r="I130" s="230"/>
      <c r="J130" s="231">
        <f>ROUND(I130*H130,0)</f>
        <v>0</v>
      </c>
      <c r="K130" s="227" t="s">
        <v>1663</v>
      </c>
      <c r="L130" s="43"/>
      <c r="M130" s="270" t="s">
        <v>1</v>
      </c>
      <c r="N130" s="271" t="s">
        <v>44</v>
      </c>
      <c r="O130" s="272"/>
      <c r="P130" s="273">
        <f>O130*H130</f>
        <v>0</v>
      </c>
      <c r="Q130" s="273">
        <v>0</v>
      </c>
      <c r="R130" s="273">
        <f>Q130*H130</f>
        <v>0</v>
      </c>
      <c r="S130" s="273">
        <v>0</v>
      </c>
      <c r="T130" s="27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2242</v>
      </c>
      <c r="AT130" s="236" t="s">
        <v>155</v>
      </c>
      <c r="AU130" s="236" t="s">
        <v>88</v>
      </c>
      <c r="AY130" s="16" t="s">
        <v>153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88</v>
      </c>
      <c r="BK130" s="237">
        <f>ROUND(I130*H130,0)</f>
        <v>0</v>
      </c>
      <c r="BL130" s="16" t="s">
        <v>2242</v>
      </c>
      <c r="BM130" s="236" t="s">
        <v>2257</v>
      </c>
    </row>
    <row r="131" s="2" customFormat="1" ht="6.96" customHeight="1">
      <c r="A131" s="37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43"/>
      <c r="M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</sheetData>
  <sheetProtection sheet="1" autoFilter="0" formatColumns="0" formatRows="0" objects="1" scenarios="1" spinCount="100000" saltValue="UY3rfBE1dPV5ei01XASHrfwxCCG4EjY1cpTQU2au6993v71T4duBm5yYwGIiAYYEKGM5pUp59TELZ93Fa12UiQ==" hashValue="4xKfbnKMEzdF962XJf0EEXVJgcR/OyUO3Etqdi3cG3L1ijpskx7trHlK7xXGyhTVXij9B0X5JqTYcht4cYIiPQ==" algorithmName="SHA-512" password="F695"/>
  <autoFilter ref="C120:K13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DESKTOP-IB50O09\ZALMAN</dc:creator>
  <cp:lastModifiedBy>DESKTOP-IB50O09\ZALMAN</cp:lastModifiedBy>
  <dcterms:created xsi:type="dcterms:W3CDTF">2022-12-27T07:23:39Z</dcterms:created>
  <dcterms:modified xsi:type="dcterms:W3CDTF">2022-12-27T07:23:55Z</dcterms:modified>
</cp:coreProperties>
</file>